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ray\Downloads\"/>
    </mc:Choice>
  </mc:AlternateContent>
  <xr:revisionPtr revIDLastSave="0" documentId="8_{FAA5C9B4-083D-4D3C-8D03-6E6B7F1B1250}" xr6:coauthVersionLast="45" xr6:coauthVersionMax="45" xr10:uidLastSave="{00000000-0000-0000-0000-000000000000}"/>
  <bookViews>
    <workbookView xWindow="28680" yWindow="-120" windowWidth="29040" windowHeight="15840" tabRatio="500" firstSheet="3" activeTab="3" xr2:uid="{00000000-000D-0000-FFFF-FFFF00000000}"/>
  </bookViews>
  <sheets>
    <sheet name="Summary" sheetId="3" r:id="rId1"/>
    <sheet name="Pro Forma" sheetId="6" state="hidden" r:id="rId2"/>
    <sheet name="2020 Plan" sheetId="29" r:id="rId3"/>
    <sheet name="01 Nov 2020" sheetId="33" r:id="rId4"/>
    <sheet name="2019" sheetId="22" state="hidden" r:id="rId5"/>
    <sheet name="15 Dec 2019" sheetId="27" state="hidden" r:id="rId6"/>
    <sheet name="22-9-2019 ACTUAL" sheetId="25" state="hidden" r:id="rId7"/>
    <sheet name="19-5-2019 Actual" sheetId="21" state="hidden" r:id="rId8"/>
    <sheet name="7-4-2019 ACTUAL" sheetId="20" state="hidden" r:id="rId9"/>
    <sheet name="24-2-2019 Actual" sheetId="18" state="hidden" r:id="rId10"/>
    <sheet name="2018 Pro Forma" sheetId="9" state="hidden" r:id="rId11"/>
    <sheet name="16th Dec 2018 " sheetId="15" state="hidden" r:id="rId12"/>
    <sheet name="4 November 2018" sheetId="14" state="hidden" r:id="rId13"/>
    <sheet name="23 Sept 2018" sheetId="13" state="hidden" r:id="rId14"/>
    <sheet name="25 May 2018" sheetId="12" state="hidden" r:id="rId15"/>
    <sheet name="8 April 2018" sheetId="11" state="hidden" r:id="rId16"/>
    <sheet name="26 Feb 2018" sheetId="10" state="hidden" r:id="rId17"/>
    <sheet name="17 Dec 2017" sheetId="8" state="hidden" r:id="rId18"/>
    <sheet name="5 Nov 2017" sheetId="7" state="hidden" r:id="rId19"/>
    <sheet name="14 May 2017" sheetId="4" state="hidden" r:id="rId20"/>
    <sheet name="2 April 2017" sheetId="1" state="hidden" r:id="rId21"/>
    <sheet name="19 Feb 2017" sheetId="2" state="hidden" r:id="rId22"/>
  </sheets>
  <definedNames>
    <definedName name="AxR_Club_Members" localSheetId="3">'01 Nov 2020'!#REF!</definedName>
    <definedName name="AxR_Club_Members" localSheetId="2">'2020 Plan'!#REF!</definedName>
    <definedName name="_xlnm.Print_Area" localSheetId="3">'01 Nov 2020'!$A$1:$F$68</definedName>
    <definedName name="_xlnm.Print_Area" localSheetId="19">'14 May 2017'!$A$1:$H$72</definedName>
    <definedName name="_xlnm.Print_Area" localSheetId="5">'15 Dec 2019'!$A$1:$F$58</definedName>
    <definedName name="_xlnm.Print_Area" localSheetId="11">'16th Dec 2018 '!$A$1:$E$70</definedName>
    <definedName name="_xlnm.Print_Area" localSheetId="17">'17 Dec 2017'!$O$19:$V$36</definedName>
    <definedName name="_xlnm.Print_Area" localSheetId="21">'19 Feb 2017'!$A$1:$D$51</definedName>
    <definedName name="_xlnm.Print_Area" localSheetId="7">'19-5-2019 Actual'!$A$1:$K$69</definedName>
    <definedName name="_xlnm.Print_Area" localSheetId="20">'2 April 2017'!$A$1:$O$69</definedName>
    <definedName name="_xlnm.Print_Area" localSheetId="10">'2018 Pro Forma'!$A$1:$N$76</definedName>
    <definedName name="_xlnm.Print_Area" localSheetId="4">'2019'!$A$1:$N$55</definedName>
    <definedName name="_xlnm.Print_Area" localSheetId="2">'2020 Plan'!$1:$60</definedName>
    <definedName name="_xlnm.Print_Area" localSheetId="6">'22-9-2019 ACTUAL'!$A$1:$N$70</definedName>
    <definedName name="_xlnm.Print_Area" localSheetId="13">'23 Sept 2018'!$A$1:$K$71</definedName>
    <definedName name="_xlnm.Print_Area" localSheetId="9">'24-2-2019 Actual'!$A$1:$E$55</definedName>
    <definedName name="_xlnm.Print_Area" localSheetId="16">'26 Feb 2018'!$A$1:$I$72</definedName>
    <definedName name="_xlnm.Print_Area" localSheetId="12">'4 November 2018'!$A$1:$M$81</definedName>
    <definedName name="_xlnm.Print_Area" localSheetId="18">'5 Nov 2017'!$A$1:$K$70</definedName>
    <definedName name="_xlnm.Print_Area" localSheetId="8">'7-4-2019 ACTUAL'!$A$1:$E$66</definedName>
    <definedName name="_xlnm.Print_Area" localSheetId="1">'Pro Forma'!$A$1:$H$63</definedName>
    <definedName name="_xlnm.Print_Area" localSheetId="0">Summary!$A$1:$J$34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9" i="33" l="1"/>
  <c r="F65" i="33"/>
  <c r="F63" i="33"/>
  <c r="F62" i="33"/>
  <c r="F51" i="33"/>
  <c r="D73" i="33" l="1"/>
  <c r="G73" i="33" s="1"/>
  <c r="G72" i="33"/>
  <c r="G71" i="33"/>
  <c r="G70" i="33"/>
  <c r="F66" i="3"/>
  <c r="G66" i="3"/>
  <c r="H66" i="3"/>
  <c r="E66" i="3"/>
  <c r="G70" i="3" l="1"/>
  <c r="G65" i="3"/>
  <c r="D70" i="3"/>
  <c r="E70" i="3"/>
  <c r="J70" i="3"/>
  <c r="K70" i="3"/>
  <c r="L70" i="3"/>
  <c r="C70" i="3"/>
  <c r="E65" i="3"/>
  <c r="D62" i="3" l="1"/>
  <c r="C62" i="3"/>
  <c r="F62" i="3"/>
  <c r="F54" i="3"/>
  <c r="F55" i="3"/>
  <c r="F56" i="3"/>
  <c r="F57" i="3"/>
  <c r="F58" i="3"/>
  <c r="F59" i="3"/>
  <c r="F60" i="3"/>
  <c r="E62" i="3"/>
  <c r="F72" i="3" l="1"/>
  <c r="H62" i="3"/>
  <c r="G62" i="3"/>
  <c r="D69" i="29" l="1"/>
  <c r="D73" i="29" s="1"/>
  <c r="K73" i="29" s="1"/>
  <c r="L73" i="29" s="1"/>
  <c r="K65" i="29"/>
  <c r="J65" i="29"/>
  <c r="I65" i="29"/>
  <c r="H65" i="29"/>
  <c r="G65" i="29"/>
  <c r="F65" i="29"/>
  <c r="K63" i="29"/>
  <c r="J63" i="29"/>
  <c r="I63" i="29"/>
  <c r="H63" i="29"/>
  <c r="G63" i="29"/>
  <c r="F63" i="29"/>
  <c r="K62" i="29"/>
  <c r="J62" i="29"/>
  <c r="I62" i="29"/>
  <c r="H62" i="29"/>
  <c r="G62" i="29"/>
  <c r="F62" i="29"/>
  <c r="K51" i="29"/>
  <c r="J51" i="29"/>
  <c r="I51" i="29"/>
  <c r="H51" i="29"/>
  <c r="G51" i="29"/>
  <c r="F51" i="29"/>
  <c r="E61" i="27"/>
  <c r="E60" i="27"/>
  <c r="E59" i="27"/>
  <c r="E60" i="3"/>
  <c r="E59" i="3"/>
  <c r="L73" i="25"/>
  <c r="E61" i="25"/>
  <c r="F61" i="25"/>
  <c r="G61" i="25"/>
  <c r="H61" i="25"/>
  <c r="I61" i="25"/>
  <c r="J61" i="25"/>
  <c r="E62" i="25"/>
  <c r="F62" i="25"/>
  <c r="G62" i="25"/>
  <c r="I62" i="25"/>
  <c r="J62" i="25"/>
  <c r="E63" i="25"/>
  <c r="F63" i="25"/>
  <c r="G63" i="25"/>
  <c r="H63" i="25"/>
  <c r="I63" i="25"/>
  <c r="J63" i="25"/>
  <c r="E68" i="25"/>
  <c r="F68" i="25"/>
  <c r="H68" i="25"/>
  <c r="I68" i="25"/>
  <c r="J68" i="25"/>
  <c r="E69" i="25"/>
  <c r="F69" i="25"/>
  <c r="G69" i="25"/>
  <c r="H69" i="25"/>
  <c r="I69" i="25"/>
  <c r="J69" i="25"/>
  <c r="H74" i="25"/>
  <c r="K74" i="25"/>
  <c r="H75" i="25"/>
  <c r="K75" i="25"/>
  <c r="H76" i="25"/>
  <c r="K76" i="25"/>
  <c r="H77" i="25"/>
  <c r="K77" i="25"/>
  <c r="H78" i="25"/>
  <c r="K78" i="25"/>
  <c r="H65" i="22"/>
  <c r="H64" i="22"/>
  <c r="H59" i="22"/>
  <c r="H57" i="22"/>
  <c r="J65" i="22"/>
  <c r="I65" i="22"/>
  <c r="G65" i="22"/>
  <c r="F65" i="22"/>
  <c r="E65" i="22"/>
  <c r="J64" i="22"/>
  <c r="I64" i="22"/>
  <c r="F64" i="22"/>
  <c r="E64" i="22"/>
  <c r="J59" i="22"/>
  <c r="I59" i="22"/>
  <c r="G59" i="22"/>
  <c r="F59" i="22"/>
  <c r="E59" i="22"/>
  <c r="J58" i="22"/>
  <c r="I58" i="22"/>
  <c r="G58" i="22"/>
  <c r="F58" i="22"/>
  <c r="E58" i="22"/>
  <c r="J57" i="22"/>
  <c r="I57" i="22"/>
  <c r="G57" i="22"/>
  <c r="F57" i="22"/>
  <c r="E57" i="22"/>
  <c r="E58" i="3"/>
  <c r="G72" i="21"/>
  <c r="D75" i="21"/>
  <c r="D74" i="21"/>
  <c r="D73" i="21"/>
  <c r="G75" i="21"/>
  <c r="D76" i="21"/>
  <c r="E72" i="21"/>
  <c r="F74" i="21"/>
  <c r="G68" i="21"/>
  <c r="F68" i="21"/>
  <c r="E68" i="21"/>
  <c r="F67" i="21"/>
  <c r="E67" i="21"/>
  <c r="F62" i="21"/>
  <c r="E62" i="21"/>
  <c r="F61" i="21"/>
  <c r="E61" i="21"/>
  <c r="G60" i="21"/>
  <c r="F60" i="21"/>
  <c r="E60" i="21"/>
  <c r="F73" i="21"/>
  <c r="E76" i="21"/>
  <c r="F76" i="21"/>
  <c r="F75" i="21"/>
  <c r="E57" i="3"/>
  <c r="G57" i="3"/>
  <c r="D69" i="20"/>
  <c r="D72" i="20"/>
  <c r="E65" i="20"/>
  <c r="E64" i="20"/>
  <c r="E59" i="20"/>
  <c r="E58" i="20"/>
  <c r="E57" i="20"/>
  <c r="E71" i="20"/>
  <c r="E70" i="20"/>
  <c r="E72" i="20"/>
  <c r="F53" i="3"/>
  <c r="E56" i="3"/>
  <c r="H56" i="3"/>
  <c r="G56" i="3"/>
  <c r="E69" i="18"/>
  <c r="E65" i="18"/>
  <c r="E64" i="18"/>
  <c r="E59" i="18"/>
  <c r="E57" i="18"/>
  <c r="E73" i="18"/>
  <c r="F73" i="18"/>
  <c r="G73" i="18"/>
  <c r="D72" i="15"/>
  <c r="E73" i="15"/>
  <c r="E55" i="3"/>
  <c r="F72" i="15"/>
  <c r="G76" i="15" s="1"/>
  <c r="E75" i="15"/>
  <c r="D76" i="15"/>
  <c r="E76" i="15"/>
  <c r="E74" i="15"/>
  <c r="C54" i="3"/>
  <c r="C53" i="3"/>
  <c r="E61" i="15"/>
  <c r="J85" i="14"/>
  <c r="D90" i="14"/>
  <c r="H54" i="3"/>
  <c r="G54" i="3"/>
  <c r="D84" i="14"/>
  <c r="H86" i="14"/>
  <c r="H89" i="14"/>
  <c r="D85" i="14"/>
  <c r="H85" i="14"/>
  <c r="H88" i="14"/>
  <c r="H87" i="14"/>
  <c r="H90" i="14"/>
  <c r="H53" i="3"/>
  <c r="G53" i="3"/>
  <c r="U20" i="14"/>
  <c r="T20" i="14"/>
  <c r="T19" i="14"/>
  <c r="U25" i="14"/>
  <c r="T25" i="14"/>
  <c r="S25" i="14"/>
  <c r="U22" i="14"/>
  <c r="U23" i="14"/>
  <c r="U24" i="14"/>
  <c r="U21" i="14"/>
  <c r="T22" i="14"/>
  <c r="T23" i="14"/>
  <c r="T24" i="14"/>
  <c r="T21" i="14"/>
  <c r="S21" i="14"/>
  <c r="U19" i="14"/>
  <c r="S19" i="14"/>
  <c r="U17" i="14"/>
  <c r="E85" i="14"/>
  <c r="F85" i="14"/>
  <c r="I71" i="14"/>
  <c r="H71" i="14"/>
  <c r="G71" i="14"/>
  <c r="F71" i="14"/>
  <c r="E71" i="14"/>
  <c r="U15" i="14"/>
  <c r="G63" i="13"/>
  <c r="F63" i="13"/>
  <c r="E63" i="13"/>
  <c r="P15" i="9"/>
  <c r="F52" i="3"/>
  <c r="H52" i="3"/>
  <c r="G52" i="3"/>
  <c r="E48" i="3"/>
  <c r="F48" i="3"/>
  <c r="H48" i="3"/>
  <c r="C49" i="3"/>
  <c r="G49" i="3"/>
  <c r="F49" i="3"/>
  <c r="C50" i="3"/>
  <c r="G50" i="3"/>
  <c r="F50" i="3"/>
  <c r="H50" i="3"/>
  <c r="F51" i="3"/>
  <c r="H51" i="3"/>
  <c r="G51" i="3"/>
  <c r="H80" i="11"/>
  <c r="G80" i="11"/>
  <c r="F80" i="11"/>
  <c r="E68" i="12"/>
  <c r="O78" i="9"/>
  <c r="P78" i="9"/>
  <c r="E66" i="10"/>
  <c r="G72" i="10"/>
  <c r="H72" i="10"/>
  <c r="I72" i="10"/>
  <c r="F68" i="9"/>
  <c r="G68" i="9"/>
  <c r="H68" i="9"/>
  <c r="I68" i="9"/>
  <c r="J68" i="9"/>
  <c r="E68" i="9"/>
  <c r="D79" i="9"/>
  <c r="E81" i="9"/>
  <c r="F81" i="9"/>
  <c r="K61" i="8"/>
  <c r="L61" i="8"/>
  <c r="E46" i="3"/>
  <c r="F46" i="3"/>
  <c r="H46" i="3"/>
  <c r="G48" i="3"/>
  <c r="Q41" i="3"/>
  <c r="Q43" i="3"/>
  <c r="Q47" i="3" s="1"/>
  <c r="H39" i="3"/>
  <c r="H40" i="3"/>
  <c r="F42" i="3"/>
  <c r="H42" i="3"/>
  <c r="F43" i="3"/>
  <c r="H43" i="3"/>
  <c r="E44" i="3"/>
  <c r="F44" i="3"/>
  <c r="H44" i="3"/>
  <c r="C45" i="3"/>
  <c r="G45" i="3"/>
  <c r="I45" i="3"/>
  <c r="F45" i="3"/>
  <c r="H38" i="3"/>
  <c r="G39" i="3"/>
  <c r="G40" i="3"/>
  <c r="G41" i="3"/>
  <c r="G42" i="3"/>
  <c r="G43" i="3"/>
  <c r="I43" i="3"/>
  <c r="G38" i="3"/>
  <c r="F41" i="3"/>
  <c r="E63" i="6"/>
  <c r="D63" i="6"/>
  <c r="C63" i="6"/>
  <c r="B63" i="6"/>
  <c r="E62" i="6"/>
  <c r="C62" i="6"/>
  <c r="E72" i="4"/>
  <c r="D72" i="4"/>
  <c r="C72" i="4"/>
  <c r="E71" i="4"/>
  <c r="C71" i="4"/>
  <c r="G3" i="3"/>
  <c r="E9" i="3"/>
  <c r="B5" i="3"/>
  <c r="E5" i="3"/>
  <c r="E7" i="3"/>
  <c r="F7" i="3"/>
  <c r="D8" i="3"/>
  <c r="D10" i="3" s="1"/>
  <c r="E8" i="3"/>
  <c r="D9" i="3"/>
  <c r="C21" i="3"/>
  <c r="D29" i="3"/>
  <c r="G29" i="3"/>
  <c r="H29" i="3"/>
  <c r="I29" i="3"/>
  <c r="H30" i="3"/>
  <c r="H31" i="3"/>
  <c r="N70" i="1"/>
  <c r="O70" i="1"/>
  <c r="C52" i="2"/>
  <c r="D52" i="2"/>
  <c r="D76" i="1"/>
  <c r="E76" i="1"/>
  <c r="F76" i="1"/>
  <c r="G76" i="1"/>
  <c r="B76" i="1"/>
  <c r="E75" i="1"/>
  <c r="G75" i="1"/>
  <c r="E82" i="9"/>
  <c r="D80" i="9"/>
  <c r="E80" i="9"/>
  <c r="F80" i="9"/>
  <c r="F82" i="9"/>
  <c r="G44" i="3"/>
  <c r="M61" i="8"/>
  <c r="L62" i="8"/>
  <c r="L64" i="8"/>
  <c r="E52" i="2"/>
  <c r="E54" i="2"/>
  <c r="Q78" i="9"/>
  <c r="O79" i="9"/>
  <c r="H45" i="3"/>
  <c r="P70" i="1"/>
  <c r="P72" i="1"/>
  <c r="F9" i="3"/>
  <c r="I42" i="3"/>
  <c r="H49" i="3"/>
  <c r="U26" i="14"/>
  <c r="E86" i="14"/>
  <c r="F86" i="14"/>
  <c r="F87" i="14"/>
  <c r="D53" i="2"/>
  <c r="D54" i="2"/>
  <c r="E10" i="3"/>
  <c r="G46" i="3"/>
  <c r="J72" i="10"/>
  <c r="E87" i="14"/>
  <c r="C27" i="3"/>
  <c r="C24" i="3"/>
  <c r="D34" i="3"/>
  <c r="N71" i="1"/>
  <c r="O71" i="1"/>
  <c r="O72" i="1"/>
  <c r="C53" i="2"/>
  <c r="P79" i="9"/>
  <c r="I73" i="10"/>
  <c r="I74" i="10"/>
  <c r="I75" i="10"/>
  <c r="H73" i="10"/>
  <c r="H74" i="10"/>
  <c r="G73" i="10"/>
  <c r="G74" i="10"/>
  <c r="G55" i="3"/>
  <c r="F71" i="18"/>
  <c r="G71" i="18"/>
  <c r="F72" i="18"/>
  <c r="G72" i="18"/>
  <c r="F70" i="18"/>
  <c r="G70" i="18"/>
  <c r="H57" i="3"/>
  <c r="E69" i="20"/>
  <c r="F70" i="20" s="1"/>
  <c r="G74" i="21"/>
  <c r="G76" i="21"/>
  <c r="G58" i="3"/>
  <c r="H58" i="3"/>
  <c r="H59" i="3"/>
  <c r="G59" i="3"/>
  <c r="H60" i="3"/>
  <c r="G60" i="3"/>
  <c r="F71" i="20"/>
  <c r="H55" i="3"/>
  <c r="F8" i="3" l="1"/>
  <c r="R47" i="3"/>
  <c r="R49" i="3" s="1"/>
  <c r="R51" i="3" s="1"/>
  <c r="R53" i="3" s="1"/>
  <c r="Q49" i="3"/>
  <c r="Q51" i="3" s="1"/>
  <c r="Q53" i="3" s="1"/>
  <c r="K71" i="29"/>
  <c r="L71" i="29" s="1"/>
  <c r="K70" i="29"/>
  <c r="L70" i="29" s="1"/>
  <c r="K72" i="29"/>
  <c r="L72" i="29" s="1"/>
  <c r="F75" i="15"/>
  <c r="F74" i="15"/>
  <c r="F76" i="15"/>
  <c r="F73" i="15"/>
  <c r="C13" i="3" l="1"/>
  <c r="C14" i="3" s="1"/>
  <c r="D21" i="3" s="1"/>
  <c r="C18" i="3"/>
  <c r="F10" i="3"/>
  <c r="D31" i="3" l="1"/>
  <c r="C17" i="3"/>
  <c r="C19" i="3" s="1"/>
  <c r="C20" i="3" s="1"/>
  <c r="D30" i="3" s="1"/>
  <c r="G30" i="3" l="1"/>
  <c r="G31" i="3" s="1"/>
  <c r="D32" i="3"/>
  <c r="E29" i="3" s="1"/>
  <c r="I30" i="3"/>
  <c r="I31" i="3" s="1"/>
  <c r="E30" i="3" l="1"/>
  <c r="E31" i="3"/>
  <c r="I70" i="3"/>
  <c r="F65" i="3"/>
  <c r="F70" i="3" s="1"/>
  <c r="H65" i="3"/>
  <c r="H7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tc={DE8AC7C3-C912-2643-A9C1-8390F79F080C}</author>
    <author>tc={050E20FC-9B66-104B-B772-A65DF12886A7}</author>
  </authors>
  <commentList>
    <comment ref="M55" authorId="0" shapeId="0" xr:uid="{DE8AC7C3-C912-2643-A9C1-8390F79F080C}">
      <text>
        <t>[Threaded comment]
Your version of Excel allows you to read this threaded comment; however, any edits to it will get removed if the file is opened in a newer version of Excel. Learn more: https://go.microsoft.com/fwlink/?linkid=870924
Comment:
    Umbrella</t>
      </text>
    </comment>
    <comment ref="M62" authorId="1" shapeId="0" xr:uid="{050E20FC-9B66-104B-B772-A65DF12886A7}">
      <text>
        <t>[Threaded comment]
Your version of Excel allows you to read this threaded comment; however, any edits to it will get removed if the file is opened in a newer version of Excel. Learn more: https://go.microsoft.com/fwlink/?linkid=870924
Comment:
    Park Cones</t>
      </text>
    </comment>
  </commentList>
</comments>
</file>

<file path=xl/sharedStrings.xml><?xml version="1.0" encoding="utf-8"?>
<sst xmlns="http://schemas.openxmlformats.org/spreadsheetml/2006/main" count="5987" uniqueCount="734">
  <si>
    <t>Rotary Club of Applecross: car parking service provided at Perth Makers Market on 7 Feb. 2016</t>
  </si>
  <si>
    <t>Water</t>
  </si>
  <si>
    <t>Purchased</t>
  </si>
  <si>
    <t>bottles</t>
  </si>
  <si>
    <t>Cost</t>
  </si>
  <si>
    <t>Cost/bottle</t>
  </si>
  <si>
    <t>Unsold</t>
  </si>
  <si>
    <t>Value</t>
  </si>
  <si>
    <t>Retained by Whelan</t>
  </si>
  <si>
    <t>Balance</t>
  </si>
  <si>
    <t>Sales</t>
  </si>
  <si>
    <t xml:space="preserve">Net Sales </t>
  </si>
  <si>
    <t>Consumed by Rotary</t>
  </si>
  <si>
    <t>Sold upper car park</t>
  </si>
  <si>
    <t>Sold lower car park</t>
  </si>
  <si>
    <t xml:space="preserve"> </t>
  </si>
  <si>
    <t>Spinner Donations</t>
  </si>
  <si>
    <t>Time</t>
  </si>
  <si>
    <t>Car Parking</t>
  </si>
  <si>
    <t>Spinner</t>
  </si>
  <si>
    <t>Sell water</t>
  </si>
  <si>
    <t>Drink sales near spinner (net)</t>
  </si>
  <si>
    <t>cfw</t>
  </si>
  <si>
    <t>Deposited in bank (Bushfire Lord Mayor Appeal)</t>
  </si>
  <si>
    <t>(2 deposits)</t>
  </si>
  <si>
    <t>kw</t>
  </si>
  <si>
    <t>nm</t>
  </si>
  <si>
    <t xml:space="preserve">Total PMM Event Donations to Rotary </t>
  </si>
  <si>
    <t>jk</t>
  </si>
  <si>
    <t>Water sales (net)</t>
  </si>
  <si>
    <t>gds</t>
  </si>
  <si>
    <t>less amount included with spinner</t>
  </si>
  <si>
    <t>rb</t>
  </si>
  <si>
    <t>Other water sales less Rotary refreashments</t>
  </si>
  <si>
    <t>mt</t>
  </si>
  <si>
    <t>Donations for car parking</t>
  </si>
  <si>
    <t>Deposited in bank</t>
  </si>
  <si>
    <t>jh</t>
  </si>
  <si>
    <t>lc</t>
  </si>
  <si>
    <t>$ collected at car parks</t>
  </si>
  <si>
    <t>bj</t>
  </si>
  <si>
    <t>less water sales taken to spinner</t>
  </si>
  <si>
    <t>gm</t>
  </si>
  <si>
    <t>less reimbursement to Whelan</t>
  </si>
  <si>
    <t>lb</t>
  </si>
  <si>
    <t>pw</t>
  </si>
  <si>
    <t>Total Collections</t>
  </si>
  <si>
    <t>gb</t>
  </si>
  <si>
    <t>Car park</t>
  </si>
  <si>
    <t>Collections</t>
  </si>
  <si>
    <t>Water - Net</t>
  </si>
  <si>
    <t>per hour</t>
  </si>
  <si>
    <t>Total Cash collected</t>
  </si>
  <si>
    <t>SUMMARY OF DONATIONS AND SALES AT PMM Events</t>
  </si>
  <si>
    <t>Drinks</t>
  </si>
  <si>
    <t>Car Park -gross</t>
  </si>
  <si>
    <t>Car park -net</t>
  </si>
  <si>
    <t>TOTAL</t>
  </si>
  <si>
    <t>Net TOTAL</t>
  </si>
  <si>
    <t>To E-Club</t>
  </si>
  <si>
    <t>To Cougars/Aquinas</t>
  </si>
  <si>
    <t>To WBSS</t>
  </si>
  <si>
    <t>Rotaract/AxSHS</t>
  </si>
  <si>
    <t>Expenses</t>
  </si>
  <si>
    <t>PMM</t>
  </si>
  <si>
    <t>Cars</t>
  </si>
  <si>
    <t>persons/car</t>
  </si>
  <si>
    <t># persons</t>
  </si>
  <si>
    <t>Donations</t>
  </si>
  <si>
    <t>Donation pp</t>
  </si>
  <si>
    <t>JF Outcomes</t>
  </si>
  <si>
    <t>Cancelled: Rain</t>
  </si>
  <si>
    <t>donations pp</t>
  </si>
  <si>
    <t>So # people</t>
  </si>
  <si>
    <t>Lenghth of Festival (hrs)</t>
  </si>
  <si>
    <t>Average Arrivals per hr</t>
  </si>
  <si>
    <t>Average stay in hrs</t>
  </si>
  <si>
    <t>Average # inside venue</t>
  </si>
  <si>
    <t>TBA</t>
  </si>
  <si>
    <t>Venue change: no AxRC activity</t>
  </si>
  <si>
    <t xml:space="preserve">Cancelled Covid </t>
  </si>
  <si>
    <t>File note: Feb 2020 to RAWCS Bushfire Appeal</t>
  </si>
  <si>
    <t>Applecross Rotary Club: work roster for the Perth Makers Market car parking duty in 2017</t>
  </si>
  <si>
    <t>Version 4</t>
  </si>
  <si>
    <t>Location and time</t>
  </si>
  <si>
    <t>14th May</t>
  </si>
  <si>
    <t>24th Sep</t>
  </si>
  <si>
    <t>5th Nov</t>
  </si>
  <si>
    <t>17th Dec</t>
  </si>
  <si>
    <t>Back Ups</t>
  </si>
  <si>
    <t>Hours Required per event</t>
  </si>
  <si>
    <t>Rotary Tent</t>
  </si>
  <si>
    <t>08:30 to 12 noon</t>
  </si>
  <si>
    <t>J. Kevan</t>
  </si>
  <si>
    <t>Liz Palmer</t>
  </si>
  <si>
    <t>Liz Westoby</t>
  </si>
  <si>
    <t>12 noon to 15:30</t>
  </si>
  <si>
    <t>M. Kevan</t>
  </si>
  <si>
    <t>I. Fairnie</t>
  </si>
  <si>
    <t>9:30 to 15:30</t>
  </si>
  <si>
    <t>Starick</t>
  </si>
  <si>
    <t>True Blue</t>
  </si>
  <si>
    <t>9:00 to noon</t>
  </si>
  <si>
    <t>T. Glowinski</t>
  </si>
  <si>
    <t>K. Zappa</t>
  </si>
  <si>
    <t>noon to 3:30</t>
  </si>
  <si>
    <t>T. Fitzgerald</t>
  </si>
  <si>
    <t>A. Parks</t>
  </si>
  <si>
    <t>Set Up</t>
  </si>
  <si>
    <r>
      <rPr>
        <u/>
        <sz val="14"/>
        <color theme="1"/>
        <rFont val="Calibri (Body)"/>
      </rPr>
      <t>Saturday</t>
    </r>
    <r>
      <rPr>
        <sz val="14"/>
        <color theme="1"/>
        <rFont val="Calibri"/>
        <family val="2"/>
        <scheme val="minor"/>
      </rPr>
      <t>: 15:00 to 17:00</t>
    </r>
  </si>
  <si>
    <t>C.Dawson</t>
  </si>
  <si>
    <t>K. Williams</t>
  </si>
  <si>
    <t>M.Taylor</t>
  </si>
  <si>
    <t>C. Whelan</t>
  </si>
  <si>
    <t>C. Pearson</t>
  </si>
  <si>
    <t>D. McWha</t>
  </si>
  <si>
    <t>05:30 to 07:30</t>
  </si>
  <si>
    <t>M. Taylor</t>
  </si>
  <si>
    <t>06:30 to 07:30</t>
  </si>
  <si>
    <t>Top Car Park</t>
  </si>
  <si>
    <t>Duncraig Road Roundabout</t>
  </si>
  <si>
    <t>07:30 to 09:00</t>
  </si>
  <si>
    <t>Suresh Prabhakaram</t>
  </si>
  <si>
    <t>09:00 to noon</t>
  </si>
  <si>
    <t>G. Pasqualon</t>
  </si>
  <si>
    <t>N. Mazza</t>
  </si>
  <si>
    <t>Dale Jordan</t>
  </si>
  <si>
    <t>West Car Park (for Disabled etc.)</t>
  </si>
  <si>
    <t>Steve Perry</t>
  </si>
  <si>
    <t>08:30 to noon</t>
  </si>
  <si>
    <t>L. Combes</t>
  </si>
  <si>
    <t>D. Barker</t>
  </si>
  <si>
    <t>Upper Car Park East Area</t>
  </si>
  <si>
    <t>Entry Control/Collection  7:30 to noon</t>
  </si>
  <si>
    <t>Jo. Kelly</t>
  </si>
  <si>
    <t>I. Lander</t>
  </si>
  <si>
    <t>Entry Control/Collection  noon to 3:30</t>
  </si>
  <si>
    <t>G.Mavros</t>
  </si>
  <si>
    <t>D.Lawrence</t>
  </si>
  <si>
    <t>Upper car park roving 09:00 to 14:00</t>
  </si>
  <si>
    <t>E-Club #1</t>
  </si>
  <si>
    <t>Lower Car Park</t>
  </si>
  <si>
    <t>Control Duncraig Road</t>
  </si>
  <si>
    <t>arranged by Erin</t>
  </si>
  <si>
    <t>Entry Area Control</t>
  </si>
  <si>
    <t>07:30 to noon</t>
  </si>
  <si>
    <t>J. Hosking</t>
  </si>
  <si>
    <t xml:space="preserve">noon to 3:30 </t>
  </si>
  <si>
    <t>M. McKay</t>
  </si>
  <si>
    <t>T. Haeusler</t>
  </si>
  <si>
    <t>Collect Donations</t>
  </si>
  <si>
    <t>G. De Souza</t>
  </si>
  <si>
    <t>09:00 to 14:00</t>
  </si>
  <si>
    <t>E Club #2</t>
  </si>
  <si>
    <t>E Club #3</t>
  </si>
  <si>
    <t>noon to 15:30</t>
  </si>
  <si>
    <t>L. Brazier</t>
  </si>
  <si>
    <t>P. Williams</t>
  </si>
  <si>
    <t>Site Control at the small tree</t>
  </si>
  <si>
    <t>R. Bower</t>
  </si>
  <si>
    <t>P. Mazza</t>
  </si>
  <si>
    <t>H. Turner</t>
  </si>
  <si>
    <t>B. Mendalawitz</t>
  </si>
  <si>
    <t>Car Parking Controllers</t>
  </si>
  <si>
    <t>07:30 to 9:00</t>
  </si>
  <si>
    <t>C. Dawson</t>
  </si>
  <si>
    <t>Ja. Kelly</t>
  </si>
  <si>
    <t>T. Inglis</t>
  </si>
  <si>
    <t>9:00 to 2:00 pm</t>
  </si>
  <si>
    <t>E Club  #4</t>
  </si>
  <si>
    <t>E Club  #5</t>
  </si>
  <si>
    <t>noon to 3:00 pm</t>
  </si>
  <si>
    <t>G. Dunbar</t>
  </si>
  <si>
    <t>M. Woodall</t>
  </si>
  <si>
    <t>Take Down &amp; Clean Up</t>
  </si>
  <si>
    <t>3:00 to 5:00</t>
  </si>
  <si>
    <t>3:30 to 4:00</t>
  </si>
  <si>
    <t>T.Haeusler</t>
  </si>
  <si>
    <t>Monitor Site &amp; Collect Cash</t>
  </si>
  <si>
    <t>9:00  to noon</t>
  </si>
  <si>
    <t>In reserve; Dale and Suresh</t>
  </si>
  <si>
    <t>Reserve 9 to noon</t>
  </si>
  <si>
    <t>Go home 9:00 to noon</t>
  </si>
  <si>
    <t>K Williams</t>
  </si>
  <si>
    <t>Go home at noon</t>
  </si>
  <si>
    <t>Come back at noon</t>
  </si>
  <si>
    <t>Come back at 3:30</t>
  </si>
  <si>
    <t>Applecross Rotary Club: work roster for the Perth Makers Market car parking duty in 2020</t>
  </si>
  <si>
    <t>Version date</t>
  </si>
  <si>
    <t>Team 1</t>
  </si>
  <si>
    <t>Team 2</t>
  </si>
  <si>
    <t>Plan</t>
  </si>
  <si>
    <t>Actual</t>
  </si>
  <si>
    <t>Sign In Signature</t>
  </si>
  <si>
    <t>Sign Out Signature</t>
  </si>
  <si>
    <t>Applecross Rotary</t>
  </si>
  <si>
    <t>Drink Stall &amp; Spinner</t>
  </si>
  <si>
    <t>09:00 to 12 noon</t>
  </si>
  <si>
    <t>Shogo Williams -Matsuoka</t>
  </si>
  <si>
    <t>G. Mavros</t>
  </si>
  <si>
    <t>12 noon to 3:30 pm</t>
  </si>
  <si>
    <t>*</t>
  </si>
  <si>
    <r>
      <t xml:space="preserve">Set Up   </t>
    </r>
    <r>
      <rPr>
        <sz val="14"/>
        <color theme="1"/>
        <rFont val="Calibri (Body)"/>
      </rPr>
      <t xml:space="preserve">           inter event</t>
    </r>
  </si>
  <si>
    <t>C.Whelan</t>
  </si>
  <si>
    <t>Saturday</t>
  </si>
  <si>
    <t>14:30 to 16:30</t>
  </si>
  <si>
    <t>R. Philp</t>
  </si>
  <si>
    <t>P. McEwen</t>
  </si>
  <si>
    <t>J. Kelly</t>
  </si>
  <si>
    <t>C. Aaron</t>
  </si>
  <si>
    <t>Sunday</t>
  </si>
  <si>
    <t>06:00 to 07:30</t>
  </si>
  <si>
    <t>06:30 to0 7:30</t>
  </si>
  <si>
    <t>6 Roles till 11:00 then 5 Roles till end</t>
  </si>
  <si>
    <t>External Round about/Entry Control</t>
  </si>
  <si>
    <t>07:30 till 11:00</t>
  </si>
  <si>
    <t>AxR.</t>
  </si>
  <si>
    <t>C.Caithness</t>
  </si>
  <si>
    <t>Donation Collection at Entry</t>
  </si>
  <si>
    <t>L. Duncan Smith</t>
  </si>
  <si>
    <t>Ingress into Main car park zone</t>
  </si>
  <si>
    <t>D. Palmer</t>
  </si>
  <si>
    <t>TBC</t>
  </si>
  <si>
    <t>Lower car park survellience</t>
  </si>
  <si>
    <t>9:00 till 11:30</t>
  </si>
  <si>
    <t>E-Club</t>
  </si>
  <si>
    <t>Confirmed:TBA</t>
  </si>
  <si>
    <t>Upper car park survellience</t>
  </si>
  <si>
    <t>08:30 till 12:30</t>
  </si>
  <si>
    <t>WBSS</t>
  </si>
  <si>
    <t>Confirmed: TBA</t>
  </si>
  <si>
    <t>Acrod/BWG zone survellience</t>
  </si>
  <si>
    <t>11:00 to 3:00</t>
  </si>
  <si>
    <t>M. Cunnington</t>
  </si>
  <si>
    <t>S. Prabhakaram</t>
  </si>
  <si>
    <t>A. Bower</t>
  </si>
  <si>
    <t>New Member #1</t>
  </si>
  <si>
    <t>11:30 to 2:00 pm</t>
  </si>
  <si>
    <t>K. McKenzie</t>
  </si>
  <si>
    <t>11:30 to 3:00 pm</t>
  </si>
  <si>
    <t>H. Inglis</t>
  </si>
  <si>
    <t>J. Richards</t>
  </si>
  <si>
    <t>Lower Car Park Controller</t>
  </si>
  <si>
    <t>07:30 to 12:30</t>
  </si>
  <si>
    <t>AxR</t>
  </si>
  <si>
    <t>&amp; Cash Management</t>
  </si>
  <si>
    <t>12:30 to 3:00</t>
  </si>
  <si>
    <t>Control Entry Point</t>
  </si>
  <si>
    <t>07:30 to 11:30</t>
  </si>
  <si>
    <t xml:space="preserve">11:30 to 3:30 </t>
  </si>
  <si>
    <t>Control Raceway</t>
  </si>
  <si>
    <t>08:30 to 12:30</t>
  </si>
  <si>
    <t>08:00 to 09:00</t>
  </si>
  <si>
    <t>collect at site entry</t>
  </si>
  <si>
    <t>09:00 to 11:00</t>
  </si>
  <si>
    <t>A. Illingworth</t>
  </si>
  <si>
    <t>11:00 to 1:00</t>
  </si>
  <si>
    <t>D. Thwaits</t>
  </si>
  <si>
    <t>A. Lockwood</t>
  </si>
  <si>
    <t>1:00 to 3:00</t>
  </si>
  <si>
    <t>L. Palmer</t>
  </si>
  <si>
    <t>Car Parking Attendants</t>
  </si>
  <si>
    <t>08:30  to noon</t>
  </si>
  <si>
    <t>J. Anderson</t>
  </si>
  <si>
    <t>T. Atkinson</t>
  </si>
  <si>
    <t>New Member #2</t>
  </si>
  <si>
    <t>12:30 to 3:00 pm</t>
  </si>
  <si>
    <t>B. Mendelawitz</t>
  </si>
  <si>
    <t>3:00 to 3:30</t>
  </si>
  <si>
    <t>Pack Up Rotary Spinner etc. &amp; Top Car Park</t>
  </si>
  <si>
    <t>3:00 to 4:30</t>
  </si>
  <si>
    <t>Pack up Lower Car Park area &amp; return to storage</t>
  </si>
  <si>
    <t>Total Hours</t>
  </si>
  <si>
    <t xml:space="preserve">Banked Donations </t>
  </si>
  <si>
    <t>AxRC Donation</t>
  </si>
  <si>
    <t>High School</t>
  </si>
  <si>
    <t>AxRC</t>
  </si>
  <si>
    <t>Reserve for Sauurday</t>
  </si>
  <si>
    <t>John Kelly</t>
  </si>
  <si>
    <t>07:30 till 12:00</t>
  </si>
  <si>
    <t xml:space="preserve">Bruce Uren </t>
  </si>
  <si>
    <t>12:00 to 3:00</t>
  </si>
  <si>
    <t>Rod Style</t>
  </si>
  <si>
    <t>Kate Haney</t>
  </si>
  <si>
    <t>Kate McKensie</t>
  </si>
  <si>
    <t>11:00 to 3:00 pm</t>
  </si>
  <si>
    <t>07:30 to 10:00</t>
  </si>
  <si>
    <t>Glynis Armstrong</t>
  </si>
  <si>
    <t>Kero O'Shea</t>
  </si>
  <si>
    <t>Jeff Anderson</t>
  </si>
  <si>
    <t>Bronte Daggers</t>
  </si>
  <si>
    <t>Jamie Kelly</t>
  </si>
  <si>
    <t>Dania Carson</t>
  </si>
  <si>
    <t>Sign In</t>
  </si>
  <si>
    <t>Sign Out</t>
  </si>
  <si>
    <t>Alan Briggs</t>
  </si>
  <si>
    <t>L.Combes</t>
  </si>
  <si>
    <t>R. Style</t>
  </si>
  <si>
    <t>C. Caithness</t>
  </si>
  <si>
    <t>J. Hall</t>
  </si>
  <si>
    <t>David Thwaits</t>
  </si>
  <si>
    <t>David Thwaites</t>
  </si>
  <si>
    <t>Applecross Rotary Club: work roster for the Perth Makers Market car parking duty in 2019</t>
  </si>
  <si>
    <t>Budget</t>
  </si>
  <si>
    <t>Sogo</t>
  </si>
  <si>
    <t>Shogo</t>
  </si>
  <si>
    <r>
      <t xml:space="preserve">Set Up   </t>
    </r>
    <r>
      <rPr>
        <sz val="14"/>
        <color theme="1"/>
        <rFont val="Calibri (Body)"/>
      </rPr>
      <t xml:space="preserve">                  inter event</t>
    </r>
  </si>
  <si>
    <r>
      <rPr>
        <u/>
        <sz val="14"/>
        <color theme="1"/>
        <rFont val="Calibri (Body)"/>
      </rPr>
      <t>Saturday</t>
    </r>
    <r>
      <rPr>
        <sz val="14"/>
        <color theme="1"/>
        <rFont val="Calibri"/>
        <family val="2"/>
        <scheme val="minor"/>
      </rPr>
      <t>: 14:00 to 16:00</t>
    </r>
  </si>
  <si>
    <t xml:space="preserve">                   14:00 to 16:00</t>
  </si>
  <si>
    <r>
      <rPr>
        <u/>
        <sz val="14"/>
        <color theme="1"/>
        <rFont val="Calibri (Body)_x0000_"/>
      </rPr>
      <t>Sunday</t>
    </r>
    <r>
      <rPr>
        <sz val="14"/>
        <color theme="1"/>
        <rFont val="Calibri"/>
        <family val="2"/>
        <scheme val="minor"/>
      </rPr>
      <t xml:space="preserve">   06:00 to 07:30</t>
    </r>
  </si>
  <si>
    <t xml:space="preserve">                06:30 to 07:30</t>
  </si>
  <si>
    <t>S. Johnson</t>
  </si>
  <si>
    <t xml:space="preserve">   </t>
  </si>
  <si>
    <t>07:30 to 8:30</t>
  </si>
  <si>
    <t>08:30 to 11:00</t>
  </si>
  <si>
    <t>J. Tay</t>
  </si>
  <si>
    <t>D. Jordan</t>
  </si>
  <si>
    <t>BWG Car Park (also for ACROD etc.)</t>
  </si>
  <si>
    <t>Ben Giles</t>
  </si>
  <si>
    <t>BWG Entry Controller</t>
  </si>
  <si>
    <t>Caitlin Dunbar</t>
  </si>
  <si>
    <t>Exit Control</t>
  </si>
  <si>
    <t>Tabitha Blechyden</t>
  </si>
  <si>
    <t>Other Upper Car Park (for Public Use)</t>
  </si>
  <si>
    <t>Entry Control/Collection</t>
  </si>
  <si>
    <t>Upper Car park Roving  &amp; Exit Control</t>
  </si>
  <si>
    <t>8:30 to 12:30</t>
  </si>
  <si>
    <t>AxSHS</t>
  </si>
  <si>
    <t xml:space="preserve">TBA </t>
  </si>
  <si>
    <t>E Club 1</t>
  </si>
  <si>
    <t>11:00 to 1:00 pm</t>
  </si>
  <si>
    <t>E Club 5</t>
  </si>
  <si>
    <t>1:00 pm to 3:00 pm</t>
  </si>
  <si>
    <t>R. Philp (train T. Atkinson)</t>
  </si>
  <si>
    <t>09:30 to 11:30</t>
  </si>
  <si>
    <t>PMM Man</t>
  </si>
  <si>
    <t>PMM Person</t>
  </si>
  <si>
    <t>C. Pedersen</t>
  </si>
  <si>
    <t>D. Telfer</t>
  </si>
  <si>
    <t>E Club 2</t>
  </si>
  <si>
    <t>G. Armstrong</t>
  </si>
  <si>
    <t>E Club 3</t>
  </si>
  <si>
    <t>E Club 6</t>
  </si>
  <si>
    <t>D. Smith-Rawlins</t>
  </si>
  <si>
    <t>E Club 7</t>
  </si>
  <si>
    <t>K. O'Shea</t>
  </si>
  <si>
    <t>Jamie Kelly (?)</t>
  </si>
  <si>
    <t>9:00 to 11:00</t>
  </si>
  <si>
    <t>E Club 4</t>
  </si>
  <si>
    <t>S. Coedy</t>
  </si>
  <si>
    <t>Aquinas/WBSS</t>
  </si>
  <si>
    <t>Nathaniel Ritchie</t>
  </si>
  <si>
    <t>A1</t>
  </si>
  <si>
    <t>Tom Martin</t>
  </si>
  <si>
    <t>A2</t>
  </si>
  <si>
    <t>R. &amp; A Wilson</t>
  </si>
  <si>
    <t>A3</t>
  </si>
  <si>
    <t>Dunbar ok</t>
  </si>
  <si>
    <t>3:00 to 4:00</t>
  </si>
  <si>
    <t>Pack up Lower Car Park area</t>
  </si>
  <si>
    <t>eta</t>
  </si>
  <si>
    <t>Pack up Lower Car Park area &amp; return all to storage</t>
  </si>
  <si>
    <t>asked M. Cunnington</t>
  </si>
  <si>
    <t>11:30 to 3:30</t>
  </si>
  <si>
    <t>Aaron Weidenbaum</t>
  </si>
  <si>
    <t>Whelan</t>
  </si>
  <si>
    <t>Not attended in Dec 2019</t>
  </si>
  <si>
    <t>Not attended in Dec 2020</t>
  </si>
  <si>
    <r>
      <rPr>
        <u/>
        <sz val="14"/>
        <color theme="1"/>
        <rFont val="Calibri (Body)"/>
      </rPr>
      <t>Saturday</t>
    </r>
    <r>
      <rPr>
        <sz val="14"/>
        <color theme="1"/>
        <rFont val="Calibri"/>
        <family val="2"/>
        <scheme val="minor"/>
      </rPr>
      <t>: 08:00 to 10:00</t>
    </r>
  </si>
  <si>
    <t>Vacent</t>
  </si>
  <si>
    <t>09:00 till noon</t>
  </si>
  <si>
    <t>B. Giles</t>
  </si>
  <si>
    <t>09:00 till 11:00 am</t>
  </si>
  <si>
    <t>11:00 am to 2:00 pm</t>
  </si>
  <si>
    <t> Glynis Armstrong and Alan Briggs followed by Naomi Bath and Kero (who is kindly standing in for me)  </t>
  </si>
  <si>
    <t>07:30 to 11:00</t>
  </si>
  <si>
    <t>S. Daddow</t>
  </si>
  <si>
    <t>09:00 to 10:30</t>
  </si>
  <si>
    <t>A. Briggs</t>
  </si>
  <si>
    <t>10:30 to noon</t>
  </si>
  <si>
    <t>N. Baths</t>
  </si>
  <si>
    <t>noon to 3:00</t>
  </si>
  <si>
    <t>D. Giles</t>
  </si>
  <si>
    <t>08:00 to 11:00</t>
  </si>
  <si>
    <t>Aquinas</t>
  </si>
  <si>
    <t>11:00 to 3:30</t>
  </si>
  <si>
    <t xml:space="preserve">To be done on Monday morning. </t>
  </si>
  <si>
    <t>Applecross Rotary Club: work roster for the TEAM 2 Perth Makers Market car parking duty in 2019</t>
  </si>
  <si>
    <t>11:00 to 2:00</t>
  </si>
  <si>
    <t>WBSS Kate</t>
  </si>
  <si>
    <t>WBSS Tristian</t>
  </si>
  <si>
    <t>AxSHS  Eliz.</t>
  </si>
  <si>
    <t>AxSHS  Chloe</t>
  </si>
  <si>
    <t>AxSHS  Chelsea</t>
  </si>
  <si>
    <t>AxSHS  Amber</t>
  </si>
  <si>
    <t>K. McKensie</t>
  </si>
  <si>
    <t>J. Richards **</t>
  </si>
  <si>
    <t>08:30 to 12:29</t>
  </si>
  <si>
    <t>WBSS Aaron</t>
  </si>
  <si>
    <t>Control Raceway/Small Teee</t>
  </si>
  <si>
    <t>WBSS Ben</t>
  </si>
  <si>
    <t>J. Thwaits</t>
  </si>
  <si>
    <t>M. Harris</t>
  </si>
  <si>
    <t>AxSHS Ray</t>
  </si>
  <si>
    <t>08:30 to 10:30</t>
  </si>
  <si>
    <t>A x 3</t>
  </si>
  <si>
    <t>Michael Harris/Mathew Costa/Mathew Manno</t>
  </si>
  <si>
    <t>10:30 to 12:30</t>
  </si>
  <si>
    <t>A x 2</t>
  </si>
  <si>
    <t>Thomas Grier/Lucas Lee</t>
  </si>
  <si>
    <t>3:00 to 400</t>
  </si>
  <si>
    <t>Total Hrs</t>
  </si>
  <si>
    <t>Adjusted total Hrs</t>
  </si>
  <si>
    <r>
      <rPr>
        <u/>
        <sz val="14"/>
        <color theme="1"/>
        <rFont val="Calibri (Body)"/>
      </rPr>
      <t>Saturday</t>
    </r>
    <r>
      <rPr>
        <sz val="14"/>
        <color theme="1"/>
        <rFont val="Calibri"/>
        <family val="2"/>
        <scheme val="minor"/>
      </rPr>
      <t>: 10:00 to 12:30</t>
    </r>
  </si>
  <si>
    <t>plus 2 hris on signs</t>
  </si>
  <si>
    <t xml:space="preserve">                   10:00 to 12:30</t>
  </si>
  <si>
    <t xml:space="preserve">                   10:00 to 12:00</t>
  </si>
  <si>
    <t xml:space="preserve">                   10:30 to 12:30</t>
  </si>
  <si>
    <t>Tabitha Bleckynden</t>
  </si>
  <si>
    <t>8:30 to 11:00</t>
  </si>
  <si>
    <t>Emily Ward</t>
  </si>
  <si>
    <t>11:00 to 12:30</t>
  </si>
  <si>
    <t>Cam Daggers</t>
  </si>
  <si>
    <t>Rod Styles</t>
  </si>
  <si>
    <t>noon to 2:00 pm</t>
  </si>
  <si>
    <t>1:00 pm to 2:00 pm</t>
  </si>
  <si>
    <t>2:00 pm to 3:00 pm</t>
  </si>
  <si>
    <t>Hosking OK</t>
  </si>
  <si>
    <t>Della Smith Rawlings</t>
  </si>
  <si>
    <t>Ric Bogart</t>
  </si>
  <si>
    <t>Steve Coady</t>
  </si>
  <si>
    <t>Tristan Robertson</t>
  </si>
  <si>
    <t>Sara O Grady</t>
  </si>
  <si>
    <t>Damian Stewart</t>
  </si>
  <si>
    <t>Donations Total</t>
  </si>
  <si>
    <t>Hours</t>
  </si>
  <si>
    <t>Approved donation</t>
  </si>
  <si>
    <t>Hours Volunteered</t>
  </si>
  <si>
    <t>E Club</t>
  </si>
  <si>
    <t>Whelan/Williams</t>
  </si>
  <si>
    <t>Jess Weidenbaum</t>
  </si>
  <si>
    <t>Tabitha Blechynden</t>
  </si>
  <si>
    <t>Jeff Andersen</t>
  </si>
  <si>
    <t>Raemon Lim</t>
  </si>
  <si>
    <t>Johanna Thwaites</t>
  </si>
  <si>
    <t>Annabel Illingworth</t>
  </si>
  <si>
    <t>08:30 to noon.</t>
  </si>
  <si>
    <t>Steve Codey</t>
  </si>
  <si>
    <t>Bella Addison</t>
  </si>
  <si>
    <t>Total</t>
  </si>
  <si>
    <t>Donate</t>
  </si>
  <si>
    <t>Jo Kelly</t>
  </si>
  <si>
    <t>dna</t>
  </si>
  <si>
    <t>PMM Lady</t>
  </si>
  <si>
    <t>A. Wilson</t>
  </si>
  <si>
    <t>R. Wilson</t>
  </si>
  <si>
    <t>Applecross Rotary Club: work roster for the Perth Makers Market car parking duty in 2018</t>
  </si>
  <si>
    <t>Version 2</t>
  </si>
  <si>
    <t>SIGN IN</t>
  </si>
  <si>
    <t>TIME</t>
  </si>
  <si>
    <t>SIGN OUT</t>
  </si>
  <si>
    <t>C. Richardson</t>
  </si>
  <si>
    <t>Waylen Bay</t>
  </si>
  <si>
    <t>H. Jones</t>
  </si>
  <si>
    <t>Person 1</t>
  </si>
  <si>
    <t>BWG Entry</t>
  </si>
  <si>
    <t>8:30 to 1:30</t>
  </si>
  <si>
    <t>Self Selected</t>
  </si>
  <si>
    <t>Person 2</t>
  </si>
  <si>
    <t>BWG Exit</t>
  </si>
  <si>
    <t>Person 3</t>
  </si>
  <si>
    <t>Top Exit</t>
  </si>
  <si>
    <t>Person 4</t>
  </si>
  <si>
    <t>Roundabout</t>
  </si>
  <si>
    <t>Person 5</t>
  </si>
  <si>
    <t>Race way</t>
  </si>
  <si>
    <t>9:00 to 1:00</t>
  </si>
  <si>
    <t>Person 6</t>
  </si>
  <si>
    <t>Take down</t>
  </si>
  <si>
    <t>2:30 to 4:00</t>
  </si>
  <si>
    <t>Person 7</t>
  </si>
  <si>
    <t>Inter Event</t>
  </si>
  <si>
    <r>
      <rPr>
        <u/>
        <sz val="14"/>
        <color theme="1"/>
        <rFont val="Calibri (Body)"/>
      </rPr>
      <t>Saturday</t>
    </r>
    <r>
      <rPr>
        <sz val="14"/>
        <color theme="1"/>
        <rFont val="Calibri"/>
        <family val="2"/>
        <scheme val="minor"/>
      </rPr>
      <t>: 14:00 to 17:00</t>
    </r>
  </si>
  <si>
    <t>BWG</t>
  </si>
  <si>
    <t>Shauna MK</t>
  </si>
  <si>
    <t>Marl Busani</t>
  </si>
  <si>
    <t>Patrick Ryan</t>
  </si>
  <si>
    <t>V. Phip</t>
  </si>
  <si>
    <t>09:00 to 11:30</t>
  </si>
  <si>
    <t>M. Pujara</t>
  </si>
  <si>
    <t>H. Richardson</t>
  </si>
  <si>
    <t>C. O'Shea</t>
  </si>
  <si>
    <t>Sandra Lam</t>
  </si>
  <si>
    <t>08:30 to 1:00 pm</t>
  </si>
  <si>
    <t>Cougars</t>
  </si>
  <si>
    <t>Taryn Priestly</t>
  </si>
  <si>
    <t>Sally</t>
  </si>
  <si>
    <t>C1</t>
  </si>
  <si>
    <t>Izzy Miotti</t>
  </si>
  <si>
    <t>Daniel</t>
  </si>
  <si>
    <t>C2</t>
  </si>
  <si>
    <t>Ruby Benn</t>
  </si>
  <si>
    <t>Tessa</t>
  </si>
  <si>
    <t>C3</t>
  </si>
  <si>
    <t>Kahlia Morgan</t>
  </si>
  <si>
    <t>Tilly</t>
  </si>
  <si>
    <t>C4</t>
  </si>
  <si>
    <t>1:00 to 3:00 pm</t>
  </si>
  <si>
    <t>Pack Up Rotary Tent area</t>
  </si>
  <si>
    <t>M. Mckay</t>
  </si>
  <si>
    <t xml:space="preserve">  </t>
  </si>
  <si>
    <t>9:00  to 3:00 pm</t>
  </si>
  <si>
    <t>M. Taylor to 11:30.</t>
  </si>
  <si>
    <t>K. Williams from 11:30</t>
  </si>
  <si>
    <t>Assumed Donations</t>
  </si>
  <si>
    <t>Potential Donation</t>
  </si>
  <si>
    <t>Replace with Mal and Kenn</t>
  </si>
  <si>
    <t>Help</t>
  </si>
  <si>
    <t>Maybe Rotaract</t>
  </si>
  <si>
    <t>Saturday: 14:00 to 16:30</t>
  </si>
  <si>
    <t>06:30 to 09:00</t>
  </si>
  <si>
    <t>Aaron</t>
  </si>
  <si>
    <t>08:30 to 1:30</t>
  </si>
  <si>
    <t>Emily</t>
  </si>
  <si>
    <t>Alex</t>
  </si>
  <si>
    <t>S. Prabhakaren</t>
  </si>
  <si>
    <t>08:30 to 11:30</t>
  </si>
  <si>
    <t>Ben G</t>
  </si>
  <si>
    <t>Alan Brigs</t>
  </si>
  <si>
    <t>Della Smith-Rawlins</t>
  </si>
  <si>
    <t>Rima Smith Rawlins</t>
  </si>
  <si>
    <t>07:30 to 12:30 pm</t>
  </si>
  <si>
    <t>Steve Cody</t>
  </si>
  <si>
    <t>E Club 8</t>
  </si>
  <si>
    <t>08:00 to 12:00 pm</t>
  </si>
  <si>
    <t>Rory Hackett</t>
  </si>
  <si>
    <t>08:00 to 10:00 pm</t>
  </si>
  <si>
    <t>Oliver Warlters</t>
  </si>
  <si>
    <t xml:space="preserve"> TBA</t>
  </si>
  <si>
    <t xml:space="preserve">Pack up Lower Car Park area </t>
  </si>
  <si>
    <t>till 12:30</t>
  </si>
  <si>
    <t>C.Pearson</t>
  </si>
  <si>
    <t>11:30 to 3:00</t>
  </si>
  <si>
    <t>Version 3</t>
  </si>
  <si>
    <t>ok</t>
  </si>
  <si>
    <t>R. Phip</t>
  </si>
  <si>
    <t>WBSS #4</t>
  </si>
  <si>
    <t>8:00 to 11:15</t>
  </si>
  <si>
    <t>12:45 to 3:00</t>
  </si>
  <si>
    <t>Vacant</t>
  </si>
  <si>
    <t>Simone</t>
  </si>
  <si>
    <t>7:30 to 11:30</t>
  </si>
  <si>
    <t>Annabel Illingsworth</t>
  </si>
  <si>
    <t>8:30 to 12</t>
  </si>
  <si>
    <t>10:00 to 1:00</t>
  </si>
  <si>
    <t>S. Cody</t>
  </si>
  <si>
    <t>South Perth Rotaract</t>
  </si>
  <si>
    <t>Brenton Buckman.</t>
  </si>
  <si>
    <t>estimate</t>
  </si>
  <si>
    <t>Rossmoyne Rotaract</t>
  </si>
  <si>
    <t>Wilhelm</t>
  </si>
  <si>
    <t>8:35 to 11;20</t>
  </si>
  <si>
    <t>Joel Williams</t>
  </si>
  <si>
    <t>8:30 to 12;30</t>
  </si>
  <si>
    <t>Nathianiel Ritchie</t>
  </si>
  <si>
    <t>Russell Wilson</t>
  </si>
  <si>
    <t>end 12:30</t>
  </si>
  <si>
    <t>Carl Alvares</t>
  </si>
  <si>
    <t>Zac McKinnon</t>
  </si>
  <si>
    <t>8:30 to 11;30</t>
  </si>
  <si>
    <t>Rhys Agnihotri</t>
  </si>
  <si>
    <t>12:00 to 2:00</t>
  </si>
  <si>
    <t>D.Jordan</t>
  </si>
  <si>
    <t>WBSS #6</t>
  </si>
  <si>
    <t>2:30 to 3:45</t>
  </si>
  <si>
    <t>WBSS #7</t>
  </si>
  <si>
    <t>Breanna Lenlin</t>
  </si>
  <si>
    <t>1:35 to 3:45</t>
  </si>
  <si>
    <t>06:30 to 9:00</t>
  </si>
  <si>
    <t>noon  to 3:00 pm</t>
  </si>
  <si>
    <t>SP Rotaract</t>
  </si>
  <si>
    <t>Also set up/train WBSS</t>
  </si>
  <si>
    <t>WBSS #1</t>
  </si>
  <si>
    <t>WBSS #2</t>
  </si>
  <si>
    <t>WBSS #3</t>
  </si>
  <si>
    <t>else arranged by Erin</t>
  </si>
  <si>
    <t>NOT YET COVERED</t>
  </si>
  <si>
    <t>WBSS #5</t>
  </si>
  <si>
    <t>Tanieka</t>
  </si>
  <si>
    <t>Nicole</t>
  </si>
  <si>
    <t>Bieanna</t>
  </si>
  <si>
    <t>Version 1</t>
  </si>
  <si>
    <t>ACTUAL HOURS</t>
  </si>
  <si>
    <t>Saturday: 14:00 to 17:00</t>
  </si>
  <si>
    <t>EWA</t>
  </si>
  <si>
    <t>Time sheet</t>
  </si>
  <si>
    <t>Hours Donated</t>
  </si>
  <si>
    <t>Signature</t>
  </si>
  <si>
    <t>AxRC &amp; Friends</t>
  </si>
  <si>
    <t>05:00 to 17:30</t>
  </si>
  <si>
    <t>06:00 to 17:30</t>
  </si>
  <si>
    <t>07:00 to 11:00</t>
  </si>
  <si>
    <t>07:30 to 08:30</t>
  </si>
  <si>
    <t>08:00 to 11:30</t>
  </si>
  <si>
    <t>2:00 to 4:00</t>
  </si>
  <si>
    <t xml:space="preserve">BWG Controller </t>
  </si>
  <si>
    <t>09:30 to 12:00</t>
  </si>
  <si>
    <t>arranged by BWG</t>
  </si>
  <si>
    <t>08:30 to 1:00</t>
  </si>
  <si>
    <t>noon to 2:15 pm</t>
  </si>
  <si>
    <t>Entry conrol</t>
  </si>
  <si>
    <t>10:00 too 12:00</t>
  </si>
  <si>
    <t>09:30 to 11:00</t>
  </si>
  <si>
    <t>PMM Man (Laing)</t>
  </si>
  <si>
    <t>07:30 to 12:00</t>
  </si>
  <si>
    <t xml:space="preserve">12:00 to 4:30 </t>
  </si>
  <si>
    <t>Help 1</t>
  </si>
  <si>
    <t>Help 2</t>
  </si>
  <si>
    <t>Help 3</t>
  </si>
  <si>
    <t>Help 4</t>
  </si>
  <si>
    <t>Time Out</t>
  </si>
  <si>
    <t>Time In</t>
  </si>
  <si>
    <t>J. &amp; M Kevan</t>
  </si>
  <si>
    <t xml:space="preserve">ok </t>
  </si>
  <si>
    <t>J. Henderson</t>
  </si>
  <si>
    <t>Open</t>
  </si>
  <si>
    <t>Admin between events</t>
  </si>
  <si>
    <t>Tue 12 11:30 to 12:30</t>
  </si>
  <si>
    <t>Williams, Whelan, Taylor and Dunbar</t>
  </si>
  <si>
    <t>Wed: set up with Erin: Whelan</t>
  </si>
  <si>
    <t>Dalton McWha</t>
  </si>
  <si>
    <t>R1</t>
  </si>
  <si>
    <t>noon to 3:30 pm</t>
  </si>
  <si>
    <t>West Car Park (for Public Parking)</t>
  </si>
  <si>
    <t>07:30 to noon: Entry control and collections</t>
  </si>
  <si>
    <t>R2</t>
  </si>
  <si>
    <t>09:00 to noon: Exit control</t>
  </si>
  <si>
    <t>Upper Car Park East Area (for ACROD &amp; BWG only)</t>
  </si>
  <si>
    <t>East Area entry control 08:00 to 14:00</t>
  </si>
  <si>
    <t>BWG Person</t>
  </si>
  <si>
    <t>Entry Control: 07:30 to 08:30</t>
  </si>
  <si>
    <t>Exit Control 8:30 to noon</t>
  </si>
  <si>
    <t>Suresh</t>
  </si>
  <si>
    <t>Upper car park west exit control; 09:00 to 11:30</t>
  </si>
  <si>
    <t>Adam Luce</t>
  </si>
  <si>
    <t>R3</t>
  </si>
  <si>
    <t xml:space="preserve">noon to 3:00 </t>
  </si>
  <si>
    <t>Yoka Thwaits</t>
  </si>
  <si>
    <t>11:30 to 1:30</t>
  </si>
  <si>
    <t>Charlotte O'Shea</t>
  </si>
  <si>
    <t>Moira Long</t>
  </si>
  <si>
    <t>1:30 pm to 3:00 pm</t>
  </si>
  <si>
    <t>L.Duncan Smith</t>
  </si>
  <si>
    <t>R5</t>
  </si>
  <si>
    <t>R6</t>
  </si>
  <si>
    <t>R4</t>
  </si>
  <si>
    <t>Mark Busani</t>
  </si>
  <si>
    <t>M.Woodall</t>
  </si>
  <si>
    <t>E Club Persons</t>
  </si>
  <si>
    <t>Money Collection</t>
  </si>
  <si>
    <t>Maryke Botes</t>
  </si>
  <si>
    <t>Mauve Egan</t>
  </si>
  <si>
    <t>Parking</t>
  </si>
  <si>
    <t>Thiago Gomes</t>
  </si>
  <si>
    <t>Signature In</t>
  </si>
  <si>
    <t>Signature Out</t>
  </si>
  <si>
    <t>D. mcWha</t>
  </si>
  <si>
    <t>k. Williams</t>
  </si>
  <si>
    <t>Back Ups or mentor</t>
  </si>
  <si>
    <r>
      <rPr>
        <u/>
        <sz val="14"/>
        <color theme="1"/>
        <rFont val="Calibri (Body)"/>
      </rPr>
      <t>Saturday</t>
    </r>
    <r>
      <rPr>
        <sz val="14"/>
        <color theme="1"/>
        <rFont val="Calibri"/>
        <family val="2"/>
        <scheme val="minor"/>
      </rPr>
      <t>: 15:00 to 18:00</t>
    </r>
  </si>
  <si>
    <t>Upper car park roving 09:00 to 11:30</t>
  </si>
  <si>
    <t>Upper car park roving 11:30 to 1:30</t>
  </si>
  <si>
    <t>E-Club #6</t>
  </si>
  <si>
    <t>AxRC member</t>
  </si>
  <si>
    <t>09:00 to 11:30 am</t>
  </si>
  <si>
    <t>8:30 to 12:00</t>
  </si>
  <si>
    <t>TBD</t>
  </si>
  <si>
    <t>8;30  to 12:00</t>
  </si>
  <si>
    <t>9:00 to 11:30</t>
  </si>
  <si>
    <t>19th Feb</t>
  </si>
  <si>
    <t>2nd Apr</t>
  </si>
  <si>
    <t>Hours Worked</t>
  </si>
  <si>
    <t>9:30 to 12:30 Starick</t>
  </si>
  <si>
    <t>12:30 to 15:30 Starick</t>
  </si>
  <si>
    <t>07:30 to 09:30</t>
  </si>
  <si>
    <t>Upper car park roving 09:30 to 11:30</t>
  </si>
  <si>
    <t>E Jeff Anderson</t>
  </si>
  <si>
    <t>E Kevin Singh TBC</t>
  </si>
  <si>
    <t>Control Duncraig Road 9:00 to 9:30</t>
  </si>
  <si>
    <t>Control Duncraig Road 9:30 to noon</t>
  </si>
  <si>
    <t>08:30 to 10:00</t>
  </si>
  <si>
    <t>Set up collectors and flyers.</t>
  </si>
  <si>
    <t>J Kalotas</t>
  </si>
  <si>
    <t>J Kalotis (TBD)</t>
  </si>
  <si>
    <t>S. Summers (TBD)</t>
  </si>
  <si>
    <t>9:30 to 11:30</t>
  </si>
  <si>
    <t>E Meg Taylor</t>
  </si>
  <si>
    <t>E Sandra Lam</t>
  </si>
  <si>
    <t>E Moira Long</t>
  </si>
  <si>
    <t>E Alison Lockwood</t>
  </si>
  <si>
    <t>07:30 to 9:30</t>
  </si>
  <si>
    <t>E Steve Coady</t>
  </si>
  <si>
    <t>E Bill Ivory</t>
  </si>
  <si>
    <t>E Patrick Ryan</t>
  </si>
  <si>
    <t>Others</t>
  </si>
  <si>
    <t>E Club able to stay on after 11:00 if necessary</t>
  </si>
  <si>
    <t>Jason??</t>
  </si>
  <si>
    <t>Hours worked</t>
  </si>
  <si>
    <t>Meet with Erin: Whelan/Dawson/Williams/Taylor</t>
  </si>
  <si>
    <t>Arranged by Erin</t>
  </si>
  <si>
    <t>???</t>
  </si>
  <si>
    <t>Upper car park roving 09:00 to 11:30am</t>
  </si>
  <si>
    <t>annabelle</t>
  </si>
  <si>
    <t>Kero</t>
  </si>
  <si>
    <t>1:30 to 3:30</t>
  </si>
  <si>
    <t>glenys &amp; sandra</t>
  </si>
  <si>
    <t>rod</t>
  </si>
  <si>
    <t>11:30 to 12:00</t>
  </si>
  <si>
    <t>sandra</t>
  </si>
  <si>
    <t>11:30 to 2:00</t>
  </si>
  <si>
    <t>kate</t>
  </si>
  <si>
    <t>half hour off</t>
  </si>
  <si>
    <t>Site Control the small tree</t>
  </si>
  <si>
    <t>9:00  to 1:00</t>
  </si>
  <si>
    <t>07:30 to 1:00</t>
  </si>
  <si>
    <t>07:30 to 1:01</t>
  </si>
  <si>
    <t>07:30 to 1:02</t>
  </si>
  <si>
    <t>R.Bower</t>
  </si>
  <si>
    <t>David jeff and rod</t>
  </si>
  <si>
    <t>11:30 to 1:00</t>
  </si>
  <si>
    <t>Kero and mark</t>
  </si>
  <si>
    <t>noon to 1:30 pm</t>
  </si>
  <si>
    <t>2:00 to 5:00</t>
  </si>
  <si>
    <t>2:00 to 3:30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</si>
</sst>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&quot;$&quot;#,##0.00"/>
    <numFmt numFmtId="166" formatCode="0.0"/>
    <numFmt numFmtId="167" formatCode="d/mm/yy;@"/>
    <numFmt numFmtId="168" formatCode="[$$-C09]#,##0.00"/>
    <numFmt numFmtId="169" formatCode="[$$-C09]#,##0"/>
  </numFmts>
  <fonts count="6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rgb="FF5756D6"/>
      <name val="Helvetica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Helvetica"/>
      <family val="2"/>
    </font>
    <font>
      <u/>
      <sz val="14"/>
      <color theme="1"/>
      <name val="Calibri (Body)"/>
    </font>
    <font>
      <b/>
      <u/>
      <sz val="12"/>
      <color rgb="FF00B050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57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5756D6"/>
      <name val="Helvetica"/>
      <family val="2"/>
    </font>
    <font>
      <b/>
      <sz val="14"/>
      <color theme="1"/>
      <name val="Calibri"/>
      <family val="2"/>
      <scheme val="minor"/>
    </font>
    <font>
      <b/>
      <sz val="14"/>
      <color rgb="FF00B050"/>
      <name val="Helvetica"/>
      <family val="2"/>
    </font>
    <font>
      <b/>
      <sz val="14"/>
      <color theme="5"/>
      <name val="Helvetica"/>
      <family val="2"/>
    </font>
    <font>
      <sz val="12"/>
      <color rgb="FFFFC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sz val="14"/>
      <name val="Calibri"/>
      <family val="2"/>
      <scheme val="minor"/>
    </font>
    <font>
      <b/>
      <u val="double"/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rgb="FF5756D6"/>
      <name val="Helvetica"/>
      <family val="2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FF0000"/>
      <name val="Helvetica"/>
      <family val="2"/>
    </font>
    <font>
      <b/>
      <sz val="14"/>
      <color theme="4" tint="-0.249977111117893"/>
      <name val="Calibri"/>
      <family val="2"/>
      <scheme val="minor"/>
    </font>
    <font>
      <b/>
      <u val="double"/>
      <sz val="14"/>
      <color rgb="FF7030A0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theme="1"/>
      <name val="Calibri (Body)"/>
    </font>
    <font>
      <u/>
      <sz val="14"/>
      <color theme="1"/>
      <name val="Calibri (Body)_x0000_"/>
    </font>
    <font>
      <b/>
      <sz val="16"/>
      <color rgb="FF00B050"/>
      <name val="Helvetica"/>
      <family val="2"/>
    </font>
    <font>
      <b/>
      <sz val="16"/>
      <color rgb="FFFF0000"/>
      <name val="Helvetica"/>
      <family val="2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u/>
      <sz val="24"/>
      <color rgb="FFFF0000"/>
      <name val="Calibri"/>
      <family val="2"/>
      <scheme val="minor"/>
    </font>
    <font>
      <b/>
      <u/>
      <sz val="24"/>
      <color rgb="FF00B050"/>
      <name val="Calibri"/>
      <family val="2"/>
      <scheme val="minor"/>
    </font>
    <font>
      <b/>
      <sz val="12"/>
      <color rgb="FF00B050"/>
      <name val="Helvetica"/>
      <family val="2"/>
    </font>
    <font>
      <b/>
      <sz val="18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4"/>
      <name val="Helvetica"/>
      <family val="2"/>
    </font>
    <font>
      <b/>
      <sz val="16"/>
      <color theme="4"/>
      <name val="Helvetica"/>
      <family val="2"/>
    </font>
    <font>
      <b/>
      <sz val="16"/>
      <color rgb="FFFF0000"/>
      <name val="Calibri"/>
      <family val="2"/>
      <scheme val="minor"/>
    </font>
    <font>
      <sz val="15"/>
      <color rgb="FF00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2"/>
      <color theme="4"/>
      <name val="Helvetica"/>
      <family val="2"/>
    </font>
    <font>
      <b/>
      <sz val="18"/>
      <color rgb="FFFF000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sz val="18"/>
      <color rgb="FF9C0006"/>
      <name val="Calibri"/>
      <family val="2"/>
      <scheme val="minor"/>
    </font>
    <font>
      <b/>
      <sz val="18"/>
      <color rgb="FFFF0000"/>
      <name val="Helvetica"/>
      <family val="2"/>
    </font>
  </fonts>
  <fills count="1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rgb="FFFFC7CE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6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auto="1"/>
      </top>
      <bottom style="medium">
        <color indexed="64"/>
      </bottom>
      <diagonal/>
    </border>
  </borders>
  <cellStyleXfs count="22">
    <xf numFmtId="0" fontId="0" fillId="0" borderId="0"/>
    <xf numFmtId="9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3" fillId="9" borderId="0" applyNumberFormat="0" applyBorder="0" applyAlignment="0" applyProtection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9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7" fillId="0" borderId="1" xfId="0" applyFont="1" applyBorder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/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4" xfId="0" applyFont="1" applyBorder="1"/>
    <xf numFmtId="0" fontId="6" fillId="0" borderId="9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11" xfId="0" applyFont="1" applyBorder="1"/>
    <xf numFmtId="0" fontId="9" fillId="0" borderId="12" xfId="0" applyFont="1" applyBorder="1" applyAlignment="1">
      <alignment horizontal="right"/>
    </xf>
    <xf numFmtId="0" fontId="9" fillId="0" borderId="13" xfId="0" applyFont="1" applyBorder="1"/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5" xfId="0" applyBorder="1"/>
    <xf numFmtId="0" fontId="9" fillId="0" borderId="5" xfId="0" applyFont="1" applyFill="1" applyBorder="1" applyAlignment="1">
      <alignment horizontal="center"/>
    </xf>
    <xf numFmtId="0" fontId="0" fillId="3" borderId="0" xfId="0" applyFill="1"/>
    <xf numFmtId="0" fontId="0" fillId="3" borderId="5" xfId="0" applyFill="1" applyBorder="1"/>
    <xf numFmtId="0" fontId="9" fillId="3" borderId="0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64" fontId="14" fillId="0" borderId="0" xfId="1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4" fillId="0" borderId="12" xfId="0" applyFont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/>
    <xf numFmtId="0" fontId="9" fillId="4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9" fillId="4" borderId="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17" xfId="0" applyBorder="1"/>
    <xf numFmtId="0" fontId="14" fillId="0" borderId="18" xfId="0" applyFont="1" applyBorder="1" applyAlignment="1">
      <alignment horizontal="center"/>
    </xf>
    <xf numFmtId="0" fontId="0" fillId="0" borderId="19" xfId="0" applyBorder="1"/>
    <xf numFmtId="0" fontId="14" fillId="5" borderId="17" xfId="0" applyFont="1" applyFill="1" applyBorder="1" applyAlignment="1">
      <alignment horizontal="center"/>
    </xf>
    <xf numFmtId="0" fontId="0" fillId="5" borderId="17" xfId="0" applyFill="1" applyBorder="1"/>
    <xf numFmtId="0" fontId="0" fillId="0" borderId="4" xfId="0" applyFill="1" applyBorder="1" applyAlignment="1">
      <alignment horizontal="center"/>
    </xf>
    <xf numFmtId="9" fontId="0" fillId="0" borderId="0" xfId="1" applyFont="1"/>
    <xf numFmtId="8" fontId="0" fillId="0" borderId="0" xfId="0" applyNumberFormat="1"/>
    <xf numFmtId="165" fontId="0" fillId="0" borderId="0" xfId="0" applyNumberFormat="1" applyAlignment="1">
      <alignment horizontal="center"/>
    </xf>
    <xf numFmtId="165" fontId="9" fillId="0" borderId="0" xfId="0" applyNumberFormat="1" applyFont="1" applyAlignment="1">
      <alignment horizontal="center"/>
    </xf>
    <xf numFmtId="9" fontId="14" fillId="0" borderId="0" xfId="12" applyFont="1" applyAlignment="1">
      <alignment horizontal="center"/>
    </xf>
    <xf numFmtId="166" fontId="14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9" fillId="8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9" fillId="8" borderId="4" xfId="0" applyFont="1" applyFill="1" applyBorder="1" applyAlignment="1">
      <alignment horizontal="center"/>
    </xf>
    <xf numFmtId="0" fontId="17" fillId="6" borderId="0" xfId="10" applyAlignment="1">
      <alignment horizontal="center"/>
    </xf>
    <xf numFmtId="0" fontId="18" fillId="7" borderId="4" xfId="11" applyBorder="1" applyAlignment="1">
      <alignment horizontal="center"/>
    </xf>
    <xf numFmtId="0" fontId="18" fillId="7" borderId="7" xfId="11" applyBorder="1" applyAlignment="1">
      <alignment horizontal="center"/>
    </xf>
    <xf numFmtId="0" fontId="9" fillId="0" borderId="0" xfId="0" applyFont="1" applyAlignment="1">
      <alignment horizontal="right"/>
    </xf>
    <xf numFmtId="164" fontId="0" fillId="0" borderId="0" xfId="1" applyNumberFormat="1" applyFont="1"/>
    <xf numFmtId="8" fontId="6" fillId="0" borderId="10" xfId="0" applyNumberFormat="1" applyFont="1" applyBorder="1"/>
    <xf numFmtId="0" fontId="19" fillId="0" borderId="0" xfId="0" applyFont="1"/>
    <xf numFmtId="6" fontId="0" fillId="0" borderId="20" xfId="0" applyNumberFormat="1" applyBorder="1" applyAlignment="1">
      <alignment horizontal="center"/>
    </xf>
    <xf numFmtId="6" fontId="0" fillId="0" borderId="21" xfId="0" applyNumberFormat="1" applyBorder="1" applyAlignment="1">
      <alignment horizontal="center"/>
    </xf>
    <xf numFmtId="0" fontId="0" fillId="0" borderId="22" xfId="0" applyBorder="1"/>
    <xf numFmtId="9" fontId="0" fillId="0" borderId="0" xfId="15" applyFont="1" applyAlignment="1">
      <alignment horizontal="center"/>
    </xf>
    <xf numFmtId="6" fontId="0" fillId="0" borderId="0" xfId="0" applyNumberFormat="1"/>
    <xf numFmtId="6" fontId="0" fillId="0" borderId="23" xfId="0" applyNumberForma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0" fontId="0" fillId="0" borderId="24" xfId="0" applyBorder="1"/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/>
    <xf numFmtId="0" fontId="0" fillId="0" borderId="0" xfId="0" applyFill="1" applyBorder="1" applyAlignment="1">
      <alignment horizontal="center"/>
    </xf>
    <xf numFmtId="0" fontId="0" fillId="0" borderId="24" xfId="0" applyFill="1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9" fillId="0" borderId="27" xfId="0" applyFont="1" applyBorder="1"/>
    <xf numFmtId="0" fontId="20" fillId="0" borderId="0" xfId="0" applyFont="1" applyAlignment="1">
      <alignment horizontal="right"/>
    </xf>
    <xf numFmtId="8" fontId="0" fillId="0" borderId="10" xfId="0" applyNumberFormat="1" applyBorder="1"/>
    <xf numFmtId="8" fontId="0" fillId="0" borderId="0" xfId="0" applyNumberFormat="1" applyAlignment="1">
      <alignment horizontal="right"/>
    </xf>
    <xf numFmtId="0" fontId="19" fillId="0" borderId="0" xfId="0" applyFont="1" applyAlignment="1">
      <alignment horizontal="right"/>
    </xf>
    <xf numFmtId="0" fontId="21" fillId="0" borderId="0" xfId="0" applyFont="1"/>
    <xf numFmtId="0" fontId="0" fillId="0" borderId="27" xfId="0" applyBorder="1"/>
    <xf numFmtId="0" fontId="0" fillId="0" borderId="26" xfId="0" applyBorder="1"/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17" fontId="0" fillId="0" borderId="24" xfId="0" applyNumberFormat="1" applyBorder="1"/>
    <xf numFmtId="8" fontId="0" fillId="0" borderId="0" xfId="0" applyNumberFormat="1" applyBorder="1"/>
    <xf numFmtId="8" fontId="0" fillId="0" borderId="23" xfId="0" applyNumberFormat="1" applyBorder="1"/>
    <xf numFmtId="0" fontId="0" fillId="0" borderId="21" xfId="0" applyBorder="1"/>
    <xf numFmtId="0" fontId="0" fillId="0" borderId="20" xfId="0" applyBorder="1"/>
    <xf numFmtId="0" fontId="22" fillId="0" borderId="26" xfId="0" applyFont="1" applyBorder="1"/>
    <xf numFmtId="0" fontId="14" fillId="2" borderId="4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164" fontId="14" fillId="0" borderId="0" xfId="17" applyNumberFormat="1" applyFont="1" applyAlignment="1">
      <alignment horizontal="center"/>
    </xf>
    <xf numFmtId="0" fontId="24" fillId="0" borderId="0" xfId="0" applyFont="1" applyBorder="1" applyAlignment="1">
      <alignment horizontal="center"/>
    </xf>
    <xf numFmtId="0" fontId="18" fillId="7" borderId="0" xfId="11" applyAlignment="1">
      <alignment horizontal="center"/>
    </xf>
    <xf numFmtId="0" fontId="23" fillId="9" borderId="0" xfId="16" applyAlignment="1">
      <alignment horizontal="center"/>
    </xf>
    <xf numFmtId="6" fontId="0" fillId="0" borderId="0" xfId="0" applyNumberFormat="1" applyBorder="1"/>
    <xf numFmtId="1" fontId="0" fillId="0" borderId="0" xfId="0" applyNumberFormat="1"/>
    <xf numFmtId="0" fontId="6" fillId="0" borderId="0" xfId="0" applyFont="1"/>
    <xf numFmtId="0" fontId="0" fillId="0" borderId="9" xfId="0" applyBorder="1"/>
    <xf numFmtId="0" fontId="0" fillId="0" borderId="12" xfId="0" applyBorder="1"/>
    <xf numFmtId="0" fontId="0" fillId="0" borderId="9" xfId="0" applyBorder="1" applyAlignment="1">
      <alignment horizontal="right"/>
    </xf>
    <xf numFmtId="0" fontId="0" fillId="0" borderId="7" xfId="0" applyBorder="1"/>
    <xf numFmtId="0" fontId="0" fillId="0" borderId="6" xfId="0" applyBorder="1"/>
    <xf numFmtId="0" fontId="0" fillId="0" borderId="28" xfId="0" applyBorder="1"/>
    <xf numFmtId="0" fontId="0" fillId="0" borderId="18" xfId="0" applyBorder="1"/>
    <xf numFmtId="0" fontId="9" fillId="0" borderId="28" xfId="0" applyFont="1" applyBorder="1" applyAlignment="1">
      <alignment horizontal="center"/>
    </xf>
    <xf numFmtId="0" fontId="18" fillId="7" borderId="28" xfId="11" applyBorder="1" applyAlignment="1">
      <alignment horizontal="center"/>
    </xf>
    <xf numFmtId="0" fontId="0" fillId="0" borderId="4" xfId="0" applyBorder="1"/>
    <xf numFmtId="0" fontId="7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0" fillId="0" borderId="1" xfId="0" applyBorder="1"/>
    <xf numFmtId="0" fontId="9" fillId="4" borderId="28" xfId="0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0" fontId="10" fillId="0" borderId="4" xfId="0" applyFont="1" applyBorder="1" applyAlignment="1">
      <alignment horizontal="left"/>
    </xf>
    <xf numFmtId="0" fontId="25" fillId="0" borderId="4" xfId="0" applyFont="1" applyBorder="1" applyAlignment="1">
      <alignment horizontal="center"/>
    </xf>
    <xf numFmtId="0" fontId="9" fillId="0" borderId="9" xfId="0" applyFont="1" applyBorder="1" applyAlignment="1">
      <alignment horizontal="right"/>
    </xf>
    <xf numFmtId="14" fontId="0" fillId="0" borderId="24" xfId="0" applyNumberFormat="1" applyBorder="1"/>
    <xf numFmtId="167" fontId="0" fillId="0" borderId="24" xfId="0" applyNumberFormat="1" applyBorder="1"/>
    <xf numFmtId="0" fontId="7" fillId="0" borderId="0" xfId="0" applyFont="1" applyBorder="1"/>
    <xf numFmtId="0" fontId="9" fillId="0" borderId="7" xfId="0" applyFont="1" applyBorder="1" applyAlignment="1"/>
    <xf numFmtId="0" fontId="7" fillId="0" borderId="2" xfId="0" applyFont="1" applyBorder="1"/>
    <xf numFmtId="0" fontId="10" fillId="0" borderId="0" xfId="0" applyFont="1" applyBorder="1" applyAlignment="1">
      <alignment horizontal="center"/>
    </xf>
    <xf numFmtId="0" fontId="9" fillId="0" borderId="10" xfId="0" applyFont="1" applyBorder="1"/>
    <xf numFmtId="0" fontId="0" fillId="0" borderId="9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16" fontId="7" fillId="0" borderId="9" xfId="0" applyNumberFormat="1" applyFont="1" applyBorder="1" applyAlignment="1">
      <alignment horizontal="center"/>
    </xf>
    <xf numFmtId="0" fontId="7" fillId="0" borderId="7" xfId="0" applyFont="1" applyBorder="1"/>
    <xf numFmtId="0" fontId="9" fillId="2" borderId="7" xfId="0" applyFont="1" applyFill="1" applyBorder="1" applyAlignment="1">
      <alignment horizontal="center"/>
    </xf>
    <xf numFmtId="0" fontId="27" fillId="4" borderId="7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/>
    <xf numFmtId="0" fontId="9" fillId="0" borderId="12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9" fontId="0" fillId="0" borderId="0" xfId="0" applyNumberFormat="1" applyAlignment="1">
      <alignment horizontal="center"/>
    </xf>
    <xf numFmtId="5" fontId="28" fillId="0" borderId="0" xfId="20" applyNumberFormat="1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5" xfId="0" applyFill="1" applyBorder="1"/>
    <xf numFmtId="0" fontId="9" fillId="0" borderId="14" xfId="0" applyFont="1" applyFill="1" applyBorder="1" applyAlignment="1">
      <alignment horizontal="center"/>
    </xf>
    <xf numFmtId="0" fontId="9" fillId="11" borderId="0" xfId="0" applyFont="1" applyFill="1" applyAlignment="1">
      <alignment horizontal="center"/>
    </xf>
    <xf numFmtId="0" fontId="9" fillId="11" borderId="0" xfId="0" applyFont="1" applyFill="1" applyBorder="1" applyAlignment="1">
      <alignment horizontal="center"/>
    </xf>
    <xf numFmtId="0" fontId="31" fillId="11" borderId="0" xfId="0" applyFont="1" applyFill="1" applyBorder="1" applyAlignment="1">
      <alignment horizontal="center"/>
    </xf>
    <xf numFmtId="0" fontId="9" fillId="11" borderId="5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5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7" fontId="0" fillId="0" borderId="0" xfId="0" applyNumberFormat="1" applyAlignment="1">
      <alignment horizontal="center"/>
    </xf>
    <xf numFmtId="5" fontId="33" fillId="0" borderId="30" xfId="20" applyNumberFormat="1" applyFont="1" applyBorder="1" applyAlignment="1">
      <alignment horizontal="center"/>
    </xf>
    <xf numFmtId="5" fontId="25" fillId="0" borderId="0" xfId="20" applyNumberFormat="1" applyFont="1" applyAlignment="1">
      <alignment horizontal="center"/>
    </xf>
    <xf numFmtId="164" fontId="0" fillId="0" borderId="0" xfId="21" applyNumberFormat="1" applyFont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28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16" fontId="35" fillId="0" borderId="12" xfId="0" applyNumberFormat="1" applyFont="1" applyBorder="1" applyAlignment="1">
      <alignment horizontal="left" wrapText="1"/>
    </xf>
    <xf numFmtId="0" fontId="36" fillId="0" borderId="0" xfId="0" applyFont="1"/>
    <xf numFmtId="0" fontId="36" fillId="0" borderId="4" xfId="0" applyFont="1" applyBorder="1"/>
    <xf numFmtId="16" fontId="7" fillId="0" borderId="12" xfId="0" applyNumberFormat="1" applyFont="1" applyBorder="1" applyAlignment="1">
      <alignment horizontal="center"/>
    </xf>
    <xf numFmtId="16" fontId="7" fillId="0" borderId="9" xfId="0" applyNumberFormat="1" applyFont="1" applyBorder="1" applyAlignment="1">
      <alignment horizontal="left"/>
    </xf>
    <xf numFmtId="16" fontId="7" fillId="0" borderId="12" xfId="0" applyNumberFormat="1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9" xfId="0" applyFont="1" applyBorder="1" applyAlignment="1">
      <alignment horizontal="left"/>
    </xf>
    <xf numFmtId="0" fontId="9" fillId="12" borderId="2" xfId="0" applyFont="1" applyFill="1" applyBorder="1" applyAlignment="1">
      <alignment horizontal="center"/>
    </xf>
    <xf numFmtId="0" fontId="9" fillId="12" borderId="0" xfId="0" applyFont="1" applyFill="1" applyBorder="1" applyAlignment="1">
      <alignment horizontal="center"/>
    </xf>
    <xf numFmtId="0" fontId="31" fillId="11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6" fontId="0" fillId="0" borderId="0" xfId="0" applyNumberFormat="1" applyAlignment="1">
      <alignment horizontal="center"/>
    </xf>
    <xf numFmtId="0" fontId="9" fillId="13" borderId="0" xfId="0" applyFont="1" applyFill="1" applyBorder="1" applyAlignment="1">
      <alignment horizontal="center"/>
    </xf>
    <xf numFmtId="0" fontId="9" fillId="13" borderId="7" xfId="0" applyFont="1" applyFill="1" applyBorder="1" applyAlignment="1">
      <alignment horizontal="center"/>
    </xf>
    <xf numFmtId="0" fontId="9" fillId="14" borderId="0" xfId="0" applyFont="1" applyFill="1" applyBorder="1" applyAlignment="1">
      <alignment horizontal="center"/>
    </xf>
    <xf numFmtId="0" fontId="9" fillId="14" borderId="7" xfId="0" applyFont="1" applyFill="1" applyBorder="1" applyAlignment="1">
      <alignment horizontal="center"/>
    </xf>
    <xf numFmtId="0" fontId="9" fillId="14" borderId="0" xfId="0" applyFont="1" applyFill="1" applyAlignment="1">
      <alignment horizontal="center"/>
    </xf>
    <xf numFmtId="20" fontId="0" fillId="0" borderId="0" xfId="0" applyNumberFormat="1"/>
    <xf numFmtId="0" fontId="19" fillId="0" borderId="0" xfId="0" applyFont="1" applyAlignment="1">
      <alignment horizontal="right" indent="1"/>
    </xf>
    <xf numFmtId="0" fontId="14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7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40" fillId="0" borderId="9" xfId="0" applyFont="1" applyFill="1" applyBorder="1" applyAlignment="1">
      <alignment horizontal="center"/>
    </xf>
    <xf numFmtId="0" fontId="6" fillId="0" borderId="4" xfId="0" applyFont="1" applyBorder="1"/>
    <xf numFmtId="0" fontId="6" fillId="0" borderId="10" xfId="0" applyFont="1" applyBorder="1"/>
    <xf numFmtId="0" fontId="41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6" fontId="14" fillId="0" borderId="0" xfId="0" applyNumberFormat="1" applyFont="1" applyAlignment="1">
      <alignment horizontal="center"/>
    </xf>
    <xf numFmtId="8" fontId="14" fillId="0" borderId="0" xfId="0" applyNumberFormat="1" applyFont="1" applyAlignment="1">
      <alignment horizontal="center"/>
    </xf>
    <xf numFmtId="0" fontId="23" fillId="9" borderId="5" xfId="16" applyBorder="1" applyAlignment="1">
      <alignment horizontal="center"/>
    </xf>
    <xf numFmtId="0" fontId="17" fillId="6" borderId="5" xfId="10" applyBorder="1" applyAlignment="1">
      <alignment horizontal="center"/>
    </xf>
    <xf numFmtId="0" fontId="17" fillId="6" borderId="0" xfId="10" applyBorder="1" applyAlignment="1">
      <alignment horizontal="center"/>
    </xf>
    <xf numFmtId="0" fontId="14" fillId="0" borderId="0" xfId="0" applyFont="1"/>
    <xf numFmtId="0" fontId="14" fillId="0" borderId="4" xfId="0" applyFont="1" applyBorder="1"/>
    <xf numFmtId="0" fontId="14" fillId="0" borderId="0" xfId="0" applyFont="1" applyFill="1" applyBorder="1"/>
    <xf numFmtId="0" fontId="42" fillId="6" borderId="5" xfId="10" applyFont="1" applyBorder="1" applyAlignment="1">
      <alignment horizontal="center"/>
    </xf>
    <xf numFmtId="0" fontId="7" fillId="0" borderId="31" xfId="0" applyFont="1" applyBorder="1"/>
    <xf numFmtId="0" fontId="7" fillId="0" borderId="32" xfId="0" applyFont="1" applyBorder="1"/>
    <xf numFmtId="0" fontId="10" fillId="15" borderId="4" xfId="0" applyFont="1" applyFill="1" applyBorder="1" applyAlignment="1">
      <alignment horizontal="center"/>
    </xf>
    <xf numFmtId="0" fontId="10" fillId="15" borderId="0" xfId="0" applyFont="1" applyFill="1" applyBorder="1" applyAlignment="1">
      <alignment horizontal="center"/>
    </xf>
    <xf numFmtId="0" fontId="0" fillId="15" borderId="0" xfId="0" applyFill="1"/>
    <xf numFmtId="0" fontId="9" fillId="15" borderId="4" xfId="0" applyFont="1" applyFill="1" applyBorder="1" applyAlignment="1">
      <alignment horizontal="center"/>
    </xf>
    <xf numFmtId="0" fontId="9" fillId="15" borderId="0" xfId="0" applyFont="1" applyFill="1" applyBorder="1" applyAlignment="1">
      <alignment horizontal="center"/>
    </xf>
    <xf numFmtId="0" fontId="0" fillId="0" borderId="30" xfId="0" applyBorder="1"/>
    <xf numFmtId="0" fontId="14" fillId="0" borderId="16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0" fontId="45" fillId="0" borderId="7" xfId="0" applyFont="1" applyBorder="1" applyAlignment="1">
      <alignment horizontal="center"/>
    </xf>
    <xf numFmtId="0" fontId="45" fillId="0" borderId="8" xfId="0" applyFont="1" applyBorder="1" applyAlignment="1">
      <alignment horizontal="center"/>
    </xf>
    <xf numFmtId="0" fontId="46" fillId="0" borderId="7" xfId="0" applyFont="1" applyBorder="1" applyAlignment="1">
      <alignment horizontal="center"/>
    </xf>
    <xf numFmtId="0" fontId="46" fillId="0" borderId="8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5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5" xfId="0" applyFont="1" applyBorder="1"/>
    <xf numFmtId="0" fontId="14" fillId="15" borderId="0" xfId="0" applyFont="1" applyFill="1"/>
    <xf numFmtId="0" fontId="14" fillId="15" borderId="29" xfId="0" applyFont="1" applyFill="1" applyBorder="1"/>
    <xf numFmtId="0" fontId="14" fillId="15" borderId="0" xfId="0" applyFont="1" applyFill="1" applyBorder="1" applyAlignment="1">
      <alignment horizontal="center"/>
    </xf>
    <xf numFmtId="0" fontId="14" fillId="15" borderId="5" xfId="0" applyFont="1" applyFill="1" applyBorder="1" applyAlignment="1">
      <alignment horizontal="center"/>
    </xf>
    <xf numFmtId="0" fontId="0" fillId="0" borderId="33" xfId="0" applyBorder="1"/>
    <xf numFmtId="0" fontId="26" fillId="0" borderId="0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47" fillId="0" borderId="0" xfId="0" applyFont="1"/>
    <xf numFmtId="0" fontId="48" fillId="0" borderId="0" xfId="0" applyFont="1"/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>
      <alignment horizontal="right"/>
    </xf>
    <xf numFmtId="0" fontId="23" fillId="9" borderId="7" xfId="16" applyBorder="1" applyAlignment="1">
      <alignment horizontal="center"/>
    </xf>
    <xf numFmtId="0" fontId="51" fillId="0" borderId="7" xfId="0" applyFont="1" applyBorder="1" applyAlignment="1">
      <alignment horizontal="center"/>
    </xf>
    <xf numFmtId="6" fontId="23" fillId="9" borderId="0" xfId="16" applyNumberFormat="1"/>
    <xf numFmtId="0" fontId="45" fillId="0" borderId="0" xfId="0" applyFont="1" applyBorder="1" applyAlignment="1">
      <alignment horizontal="left"/>
    </xf>
    <xf numFmtId="0" fontId="45" fillId="0" borderId="7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9" fontId="0" fillId="0" borderId="0" xfId="21" applyFont="1" applyAlignment="1">
      <alignment horizontal="center"/>
    </xf>
    <xf numFmtId="0" fontId="48" fillId="16" borderId="0" xfId="0" applyFont="1" applyFill="1"/>
    <xf numFmtId="16" fontId="7" fillId="16" borderId="9" xfId="0" applyNumberFormat="1" applyFont="1" applyFill="1" applyBorder="1" applyAlignment="1">
      <alignment horizontal="center"/>
    </xf>
    <xf numFmtId="0" fontId="14" fillId="16" borderId="9" xfId="0" applyFont="1" applyFill="1" applyBorder="1" applyAlignment="1">
      <alignment horizontal="center"/>
    </xf>
    <xf numFmtId="0" fontId="14" fillId="16" borderId="7" xfId="0" applyFont="1" applyFill="1" applyBorder="1" applyAlignment="1">
      <alignment horizontal="center"/>
    </xf>
    <xf numFmtId="0" fontId="14" fillId="16" borderId="0" xfId="0" applyFont="1" applyFill="1" applyAlignment="1">
      <alignment horizontal="center"/>
    </xf>
    <xf numFmtId="0" fontId="51" fillId="16" borderId="7" xfId="0" applyFont="1" applyFill="1" applyBorder="1" applyAlignment="1">
      <alignment horizontal="center"/>
    </xf>
    <xf numFmtId="0" fontId="45" fillId="16" borderId="7" xfId="0" applyFont="1" applyFill="1" applyBorder="1" applyAlignment="1">
      <alignment horizontal="center"/>
    </xf>
    <xf numFmtId="0" fontId="46" fillId="16" borderId="7" xfId="0" applyFont="1" applyFill="1" applyBorder="1" applyAlignment="1">
      <alignment horizontal="center"/>
    </xf>
    <xf numFmtId="0" fontId="14" fillId="16" borderId="10" xfId="0" applyFont="1" applyFill="1" applyBorder="1" applyAlignment="1">
      <alignment horizontal="center"/>
    </xf>
    <xf numFmtId="0" fontId="14" fillId="16" borderId="2" xfId="0" applyFont="1" applyFill="1" applyBorder="1" applyAlignment="1">
      <alignment horizontal="center"/>
    </xf>
    <xf numFmtId="0" fontId="23" fillId="16" borderId="0" xfId="16" applyFill="1" applyAlignment="1">
      <alignment horizontal="center"/>
    </xf>
    <xf numFmtId="0" fontId="14" fillId="16" borderId="0" xfId="0" applyFont="1" applyFill="1"/>
    <xf numFmtId="0" fontId="9" fillId="16" borderId="9" xfId="0" applyFont="1" applyFill="1" applyBorder="1" applyAlignment="1">
      <alignment horizontal="center"/>
    </xf>
    <xf numFmtId="0" fontId="0" fillId="16" borderId="0" xfId="0" applyFill="1"/>
    <xf numFmtId="0" fontId="19" fillId="16" borderId="0" xfId="0" applyFont="1" applyFill="1" applyAlignment="1">
      <alignment horizontal="center"/>
    </xf>
    <xf numFmtId="0" fontId="0" fillId="16" borderId="0" xfId="0" applyFill="1" applyAlignment="1">
      <alignment horizontal="center"/>
    </xf>
    <xf numFmtId="0" fontId="14" fillId="0" borderId="0" xfId="0" applyFont="1" applyAlignment="1">
      <alignment horizontal="center" wrapText="1"/>
    </xf>
    <xf numFmtId="0" fontId="7" fillId="0" borderId="0" xfId="0" applyFont="1"/>
    <xf numFmtId="0" fontId="10" fillId="0" borderId="0" xfId="0" applyFont="1" applyAlignment="1">
      <alignment horizontal="center"/>
    </xf>
    <xf numFmtId="0" fontId="45" fillId="16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14" fillId="4" borderId="0" xfId="0" applyFont="1" applyFill="1" applyAlignment="1">
      <alignment horizontal="center"/>
    </xf>
    <xf numFmtId="0" fontId="46" fillId="16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9" fillId="16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6" fillId="16" borderId="0" xfId="0" applyFont="1" applyFill="1" applyAlignment="1">
      <alignment horizontal="center"/>
    </xf>
    <xf numFmtId="0" fontId="37" fillId="0" borderId="0" xfId="0" applyFont="1" applyAlignment="1">
      <alignment horizontal="left"/>
    </xf>
    <xf numFmtId="0" fontId="10" fillId="15" borderId="0" xfId="0" applyFont="1" applyFill="1" applyAlignment="1">
      <alignment horizontal="center"/>
    </xf>
    <xf numFmtId="0" fontId="9" fillId="15" borderId="0" xfId="0" applyFont="1" applyFill="1" applyAlignment="1">
      <alignment horizontal="center"/>
    </xf>
    <xf numFmtId="0" fontId="14" fillId="15" borderId="0" xfId="0" applyFont="1" applyFill="1" applyAlignment="1">
      <alignment horizontal="center"/>
    </xf>
    <xf numFmtId="9" fontId="0" fillId="16" borderId="0" xfId="21" applyFont="1" applyFill="1" applyAlignment="1">
      <alignment horizontal="center"/>
    </xf>
    <xf numFmtId="6" fontId="14" fillId="4" borderId="0" xfId="0" applyNumberFormat="1" applyFont="1" applyFill="1" applyAlignment="1">
      <alignment horizontal="center"/>
    </xf>
    <xf numFmtId="0" fontId="9" fillId="0" borderId="0" xfId="0" applyFont="1" applyAlignment="1">
      <alignment horizontal="left"/>
    </xf>
    <xf numFmtId="0" fontId="14" fillId="17" borderId="0" xfId="0" applyFont="1" applyFill="1"/>
    <xf numFmtId="0" fontId="14" fillId="17" borderId="0" xfId="0" applyFont="1" applyFill="1" applyAlignment="1">
      <alignment horizontal="center"/>
    </xf>
    <xf numFmtId="0" fontId="23" fillId="9" borderId="0" xfId="16"/>
    <xf numFmtId="0" fontId="52" fillId="0" borderId="0" xfId="0" applyFont="1"/>
    <xf numFmtId="0" fontId="0" fillId="0" borderId="34" xfId="0" applyBorder="1"/>
    <xf numFmtId="0" fontId="0" fillId="0" borderId="35" xfId="0" applyBorder="1"/>
    <xf numFmtId="0" fontId="0" fillId="0" borderId="33" xfId="0" quotePrefix="1" applyBorder="1"/>
    <xf numFmtId="0" fontId="26" fillId="0" borderId="7" xfId="0" applyFont="1" applyBorder="1" applyAlignment="1">
      <alignment horizontal="center"/>
    </xf>
    <xf numFmtId="168" fontId="0" fillId="0" borderId="0" xfId="0" applyNumberFormat="1"/>
    <xf numFmtId="169" fontId="0" fillId="0" borderId="0" xfId="0" applyNumberFormat="1" applyAlignment="1">
      <alignment horizontal="left"/>
    </xf>
    <xf numFmtId="0" fontId="14" fillId="0" borderId="0" xfId="0" applyFont="1" applyAlignment="1">
      <alignment horizontal="right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1" fillId="0" borderId="0" xfId="0" applyFont="1" applyAlignment="1">
      <alignment horizontal="right"/>
    </xf>
    <xf numFmtId="0" fontId="53" fillId="0" borderId="9" xfId="0" applyFont="1" applyBorder="1" applyAlignment="1">
      <alignment horizontal="center"/>
    </xf>
    <xf numFmtId="6" fontId="0" fillId="0" borderId="0" xfId="0" applyNumberFormat="1" applyFill="1" applyBorder="1" applyAlignment="1">
      <alignment horizontal="center"/>
    </xf>
    <xf numFmtId="0" fontId="14" fillId="16" borderId="0" xfId="0" applyFont="1" applyFill="1" applyBorder="1" applyAlignment="1">
      <alignment horizontal="center"/>
    </xf>
    <xf numFmtId="6" fontId="22" fillId="0" borderId="10" xfId="0" applyNumberFormat="1" applyFont="1" applyBorder="1"/>
    <xf numFmtId="0" fontId="56" fillId="0" borderId="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14" fillId="0" borderId="38" xfId="0" applyFont="1" applyBorder="1" applyAlignment="1">
      <alignment horizontal="center"/>
    </xf>
    <xf numFmtId="0" fontId="0" fillId="0" borderId="25" xfId="0" applyBorder="1"/>
    <xf numFmtId="0" fontId="0" fillId="0" borderId="39" xfId="0" applyBorder="1"/>
    <xf numFmtId="0" fontId="9" fillId="0" borderId="2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57" fillId="0" borderId="0" xfId="0" applyFont="1"/>
    <xf numFmtId="0" fontId="9" fillId="0" borderId="22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0" fillId="0" borderId="21" xfId="0" applyFont="1" applyFill="1" applyBorder="1" applyAlignment="1">
      <alignment horizontal="center"/>
    </xf>
    <xf numFmtId="0" fontId="26" fillId="0" borderId="21" xfId="0" applyFont="1" applyBorder="1" applyAlignment="1">
      <alignment horizontal="right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44" fillId="0" borderId="4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1" xfId="0" applyBorder="1"/>
    <xf numFmtId="0" fontId="0" fillId="0" borderId="41" xfId="0" applyBorder="1"/>
    <xf numFmtId="0" fontId="25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16" fontId="7" fillId="0" borderId="0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5" fillId="0" borderId="32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7" fillId="0" borderId="4" xfId="0" applyFont="1" applyBorder="1" applyAlignment="1">
      <alignment horizontal="left"/>
    </xf>
    <xf numFmtId="0" fontId="29" fillId="0" borderId="0" xfId="0" applyFont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4" xfId="0" applyBorder="1" applyAlignment="1">
      <alignment horizontal="right"/>
    </xf>
    <xf numFmtId="0" fontId="59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15" fontId="6" fillId="0" borderId="0" xfId="0" applyNumberFormat="1" applyFont="1" applyAlignment="1">
      <alignment horizontal="left"/>
    </xf>
    <xf numFmtId="0" fontId="34" fillId="0" borderId="9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2" fillId="9" borderId="0" xfId="16" applyFont="1" applyAlignment="1">
      <alignment horizontal="center"/>
    </xf>
    <xf numFmtId="0" fontId="34" fillId="0" borderId="10" xfId="0" applyFont="1" applyBorder="1" applyAlignment="1">
      <alignment horizontal="center"/>
    </xf>
    <xf numFmtId="0" fontId="63" fillId="0" borderId="7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14" fontId="0" fillId="0" borderId="0" xfId="0" applyNumberFormat="1"/>
  </cellXfs>
  <cellStyles count="22">
    <cellStyle name="Bad" xfId="16" builtinId="27"/>
    <cellStyle name="Currency" xfId="20" builtinId="4"/>
    <cellStyle name="Followed Hyperlink" xfId="5" builtinId="9" hidden="1"/>
    <cellStyle name="Followed Hyperlink" xfId="3" builtinId="9" hidden="1"/>
    <cellStyle name="Followed Hyperlink" xfId="7" builtinId="9" hidden="1"/>
    <cellStyle name="Followed Hyperlink" xfId="9" builtinId="9" hidden="1"/>
    <cellStyle name="Followed Hyperlink" xfId="19" builtinId="9" hidden="1"/>
    <cellStyle name="Followed Hyperlink" xfId="14" builtinId="9" hidden="1"/>
    <cellStyle name="Good" xfId="10" builtinId="26"/>
    <cellStyle name="Hyperlink" xfId="6" builtinId="8" hidden="1"/>
    <cellStyle name="Hyperlink" xfId="4" builtinId="8" hidden="1"/>
    <cellStyle name="Hyperlink" xfId="2" builtinId="8" hidden="1"/>
    <cellStyle name="Hyperlink" xfId="18" builtinId="8" hidden="1"/>
    <cellStyle name="Hyperlink" xfId="13" builtinId="8" hidden="1"/>
    <cellStyle name="Hyperlink" xfId="8" builtinId="8" hidden="1"/>
    <cellStyle name="Neutral" xfId="11" builtinId="28"/>
    <cellStyle name="Normal" xfId="0" builtinId="0"/>
    <cellStyle name="Percent" xfId="1" builtinId="5"/>
    <cellStyle name="Percent 2" xfId="12" xr:uid="{00000000-0005-0000-0000-000012000000}"/>
    <cellStyle name="Percent 3" xfId="15" xr:uid="{00000000-0005-0000-0000-000013000000}"/>
    <cellStyle name="Percent 4" xfId="17" xr:uid="{00000000-0005-0000-0000-000014000000}"/>
    <cellStyle name="Percent 5" xfId="21" xr:uid="{70EA140D-3D5B-7C4F-86B2-32AD4F65F446}"/>
  </cellStyles>
  <dxfs count="0"/>
  <tableStyles count="0" defaultTableStyle="TableStyleMedium9" defaultPivotStyle="PivotStyleMedium7"/>
  <colors>
    <mruColors>
      <color rgb="FFF6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pplecross Rotary Secretary" id="{19EDB8B6-1944-2C4C-82CF-CBCDB22C7CBB}" userId="S::secretary@applecrossrotary.org::9672914e-b5e5-461b-b21e-3351044087b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55" dT="2020-02-25T00:52:37.82" personId="{19EDB8B6-1944-2C4C-82CF-CBCDB22C7CBB}" id="{DE8AC7C3-C912-2643-A9C1-8390F79F080C}">
    <text>Umbrella</text>
  </threadedComment>
  <threadedComment ref="M62" dT="2020-02-25T00:52:13.34" personId="{19EDB8B6-1944-2C4C-82CF-CBCDB22C7CBB}" id="{050E20FC-9B66-104B-B772-A65DF12886A7}">
    <text>Park Cones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6"/>
  <sheetViews>
    <sheetView topLeftCell="A43" workbookViewId="0">
      <selection activeCell="F65" sqref="F65:H66"/>
    </sheetView>
  </sheetViews>
  <sheetFormatPr defaultColWidth="11" defaultRowHeight="15.6"/>
  <cols>
    <col min="1" max="1" width="37.8984375" customWidth="1"/>
    <col min="2" max="2" width="4.5" customWidth="1"/>
    <col min="3" max="3" width="10.09765625" customWidth="1"/>
    <col min="4" max="4" width="9.59765625" customWidth="1"/>
    <col min="5" max="5" width="13.3984375" bestFit="1" customWidth="1"/>
    <col min="6" max="6" width="11.09765625" customWidth="1"/>
    <col min="7" max="7" width="10.8984375" customWidth="1"/>
    <col min="8" max="8" width="9.8984375" bestFit="1" customWidth="1"/>
    <col min="9" max="9" width="9.8984375" customWidth="1"/>
    <col min="16" max="16" width="21" customWidth="1"/>
    <col min="17" max="17" width="12.8984375" customWidth="1"/>
  </cols>
  <sheetData>
    <row r="1" spans="1:13" ht="21.6" thickBot="1">
      <c r="A1" s="105" t="s">
        <v>0</v>
      </c>
    </row>
    <row r="2" spans="1:13" hidden="1">
      <c r="A2" s="84" t="s">
        <v>1</v>
      </c>
    </row>
    <row r="3" spans="1:13" hidden="1">
      <c r="A3" t="s">
        <v>2</v>
      </c>
      <c r="B3">
        <v>192</v>
      </c>
      <c r="C3" t="s">
        <v>3</v>
      </c>
      <c r="D3" t="s">
        <v>4</v>
      </c>
      <c r="E3" s="89">
        <v>64</v>
      </c>
      <c r="F3" t="s">
        <v>5</v>
      </c>
      <c r="G3" s="103">
        <f>800/24/100</f>
        <v>0.33333333333333337</v>
      </c>
    </row>
    <row r="4" spans="1:13" hidden="1">
      <c r="A4" t="s">
        <v>6</v>
      </c>
      <c r="B4">
        <v>36</v>
      </c>
      <c r="C4" t="s">
        <v>3</v>
      </c>
      <c r="D4" t="s">
        <v>7</v>
      </c>
      <c r="E4" s="89">
        <v>12</v>
      </c>
      <c r="F4" t="s">
        <v>8</v>
      </c>
    </row>
    <row r="5" spans="1:13" hidden="1">
      <c r="A5" t="s">
        <v>9</v>
      </c>
      <c r="B5">
        <f>B3-B4</f>
        <v>156</v>
      </c>
      <c r="C5" t="s">
        <v>3</v>
      </c>
      <c r="D5" t="s">
        <v>4</v>
      </c>
      <c r="E5" s="89">
        <f>E3-E4</f>
        <v>52</v>
      </c>
    </row>
    <row r="6" spans="1:13" hidden="1">
      <c r="D6" s="104" t="s">
        <v>10</v>
      </c>
      <c r="E6" s="104" t="s">
        <v>4</v>
      </c>
      <c r="F6" s="104" t="s">
        <v>11</v>
      </c>
    </row>
    <row r="7" spans="1:13" hidden="1">
      <c r="A7" t="s">
        <v>12</v>
      </c>
      <c r="B7">
        <v>36</v>
      </c>
      <c r="C7" t="s">
        <v>3</v>
      </c>
      <c r="D7" s="73"/>
      <c r="E7" s="103">
        <f>-B7*G3</f>
        <v>-12.000000000000002</v>
      </c>
      <c r="F7" s="103">
        <f>D7+E7</f>
        <v>-12.000000000000002</v>
      </c>
    </row>
    <row r="8" spans="1:13" hidden="1">
      <c r="A8" t="s">
        <v>13</v>
      </c>
      <c r="B8">
        <v>48</v>
      </c>
      <c r="C8" t="s">
        <v>3</v>
      </c>
      <c r="D8" s="103">
        <f>B8*2</f>
        <v>96</v>
      </c>
      <c r="E8" s="103">
        <f>-B8*G3</f>
        <v>-16</v>
      </c>
      <c r="F8" s="103">
        <f>D8+E8</f>
        <v>80</v>
      </c>
    </row>
    <row r="9" spans="1:13" hidden="1">
      <c r="A9" t="s">
        <v>14</v>
      </c>
      <c r="B9">
        <v>72</v>
      </c>
      <c r="C9" t="s">
        <v>3</v>
      </c>
      <c r="D9" s="103">
        <f>B9*2</f>
        <v>144</v>
      </c>
      <c r="E9" s="103">
        <f>-B9*G3</f>
        <v>-24.000000000000004</v>
      </c>
      <c r="F9" s="103">
        <f>D9+E9</f>
        <v>120</v>
      </c>
    </row>
    <row r="10" spans="1:13" ht="16.2" hidden="1" thickBot="1">
      <c r="D10" s="102">
        <f>SUM(D8:D9)</f>
        <v>240</v>
      </c>
      <c r="E10" s="102">
        <f>SUM(E7:E9)</f>
        <v>-52</v>
      </c>
      <c r="F10" s="102">
        <f>SUM(F7:F9)</f>
        <v>188</v>
      </c>
    </row>
    <row r="11" spans="1:13" ht="16.8" hidden="1" thickTop="1" thickBot="1">
      <c r="J11" s="101" t="s">
        <v>15</v>
      </c>
      <c r="K11" s="101"/>
    </row>
    <row r="12" spans="1:13" hidden="1">
      <c r="A12" s="84" t="s">
        <v>16</v>
      </c>
      <c r="C12" s="68">
        <v>299.35000000000002</v>
      </c>
      <c r="F12" s="100" t="s">
        <v>17</v>
      </c>
      <c r="G12" s="99" t="s">
        <v>18</v>
      </c>
      <c r="H12" s="99" t="s">
        <v>19</v>
      </c>
      <c r="I12" s="98" t="s">
        <v>20</v>
      </c>
      <c r="J12" s="68" t="s">
        <v>15</v>
      </c>
      <c r="K12" s="68"/>
      <c r="M12" t="s">
        <v>15</v>
      </c>
    </row>
    <row r="13" spans="1:13" hidden="1">
      <c r="A13" t="s">
        <v>21</v>
      </c>
      <c r="C13" s="68">
        <f>F8</f>
        <v>80</v>
      </c>
      <c r="F13" s="92" t="s">
        <v>22</v>
      </c>
      <c r="G13" s="94">
        <v>9</v>
      </c>
      <c r="H13" s="94"/>
      <c r="I13" s="93"/>
      <c r="J13" s="68" t="s">
        <v>15</v>
      </c>
      <c r="K13" s="68"/>
      <c r="M13" t="s">
        <v>15</v>
      </c>
    </row>
    <row r="14" spans="1:13" ht="16.2" hidden="1" thickBot="1">
      <c r="A14" t="s">
        <v>23</v>
      </c>
      <c r="C14" s="83">
        <f>SUM(C12:C13)</f>
        <v>379.35</v>
      </c>
      <c r="D14" t="s">
        <v>24</v>
      </c>
      <c r="F14" s="92" t="s">
        <v>25</v>
      </c>
      <c r="G14" s="94">
        <v>9</v>
      </c>
      <c r="H14" s="94"/>
      <c r="I14" s="93"/>
      <c r="J14" s="68" t="s">
        <v>15</v>
      </c>
      <c r="K14" s="68"/>
    </row>
    <row r="15" spans="1:13" ht="16.2" hidden="1" thickTop="1">
      <c r="F15" s="92" t="s">
        <v>26</v>
      </c>
      <c r="G15" s="94">
        <v>2</v>
      </c>
      <c r="H15" s="94"/>
      <c r="I15" s="93">
        <v>3</v>
      </c>
      <c r="J15" s="68" t="s">
        <v>15</v>
      </c>
      <c r="K15" s="68"/>
    </row>
    <row r="16" spans="1:13" hidden="1">
      <c r="A16" s="84" t="s">
        <v>27</v>
      </c>
      <c r="F16" s="92" t="s">
        <v>28</v>
      </c>
      <c r="G16" s="94">
        <v>3</v>
      </c>
      <c r="H16" s="94"/>
      <c r="I16" s="93"/>
      <c r="J16" s="68" t="s">
        <v>15</v>
      </c>
      <c r="K16" s="68"/>
    </row>
    <row r="17" spans="1:11" hidden="1">
      <c r="A17" t="s">
        <v>29</v>
      </c>
      <c r="C17" s="68">
        <f>F10</f>
        <v>188</v>
      </c>
      <c r="F17" s="92" t="s">
        <v>30</v>
      </c>
      <c r="G17" s="94">
        <v>3</v>
      </c>
      <c r="H17" s="94"/>
      <c r="I17" s="93"/>
      <c r="J17" s="68" t="s">
        <v>15</v>
      </c>
      <c r="K17" s="68"/>
    </row>
    <row r="18" spans="1:11" hidden="1">
      <c r="A18" t="s">
        <v>31</v>
      </c>
      <c r="C18" s="68">
        <f>-F8</f>
        <v>-80</v>
      </c>
      <c r="F18" s="92" t="s">
        <v>32</v>
      </c>
      <c r="G18" s="94">
        <v>3</v>
      </c>
      <c r="H18" s="94"/>
      <c r="I18" s="93"/>
      <c r="J18" s="68" t="s">
        <v>15</v>
      </c>
      <c r="K18" s="68"/>
    </row>
    <row r="19" spans="1:11" hidden="1">
      <c r="A19" t="s">
        <v>33</v>
      </c>
      <c r="C19" s="68">
        <f>C17+C18</f>
        <v>108</v>
      </c>
      <c r="F19" s="92" t="s">
        <v>34</v>
      </c>
      <c r="G19" s="94">
        <v>3</v>
      </c>
      <c r="H19" s="94"/>
      <c r="I19" s="93"/>
      <c r="J19" s="68" t="s">
        <v>15</v>
      </c>
      <c r="K19" s="68"/>
    </row>
    <row r="20" spans="1:11" hidden="1">
      <c r="A20" t="s">
        <v>35</v>
      </c>
      <c r="C20" s="68">
        <f>C21-C19</f>
        <v>889.65</v>
      </c>
      <c r="F20" s="92" t="s">
        <v>28</v>
      </c>
      <c r="G20" s="94"/>
      <c r="H20" s="94">
        <v>3</v>
      </c>
      <c r="I20" s="93"/>
      <c r="J20" s="68" t="s">
        <v>15</v>
      </c>
      <c r="K20" s="68"/>
    </row>
    <row r="21" spans="1:11" ht="16.2" hidden="1" thickBot="1">
      <c r="A21" t="s">
        <v>36</v>
      </c>
      <c r="C21" s="83">
        <f>997.65</f>
        <v>997.65</v>
      </c>
      <c r="D21" s="83">
        <f>C21+C14</f>
        <v>1377</v>
      </c>
      <c r="F21" s="92" t="s">
        <v>37</v>
      </c>
      <c r="G21" s="94">
        <v>3</v>
      </c>
      <c r="H21" s="94"/>
      <c r="I21" s="93"/>
      <c r="J21" s="68" t="s">
        <v>15</v>
      </c>
      <c r="K21" s="68"/>
    </row>
    <row r="22" spans="1:11" ht="16.2" hidden="1" thickTop="1">
      <c r="E22" t="s">
        <v>15</v>
      </c>
      <c r="F22" s="97" t="s">
        <v>28</v>
      </c>
      <c r="G22" s="96">
        <v>3</v>
      </c>
      <c r="H22" s="55"/>
      <c r="I22" s="95"/>
      <c r="J22" s="68" t="s">
        <v>15</v>
      </c>
      <c r="K22" s="68"/>
    </row>
    <row r="23" spans="1:11" hidden="1">
      <c r="B23" s="68" t="s">
        <v>15</v>
      </c>
      <c r="F23" s="92" t="s">
        <v>38</v>
      </c>
      <c r="G23" s="94"/>
      <c r="H23" s="94">
        <v>3</v>
      </c>
      <c r="I23" s="93"/>
      <c r="J23" s="68" t="s">
        <v>15</v>
      </c>
      <c r="K23" s="68"/>
    </row>
    <row r="24" spans="1:11" hidden="1">
      <c r="A24" s="84" t="s">
        <v>39</v>
      </c>
      <c r="C24" s="68">
        <f>C27-C26-C25</f>
        <v>1129.6500000000001</v>
      </c>
      <c r="F24" s="92" t="s">
        <v>40</v>
      </c>
      <c r="G24" s="94" t="s">
        <v>15</v>
      </c>
      <c r="H24" s="94"/>
      <c r="I24" s="93">
        <v>3</v>
      </c>
      <c r="J24" s="68" t="s">
        <v>15</v>
      </c>
      <c r="K24" s="68"/>
    </row>
    <row r="25" spans="1:11" hidden="1">
      <c r="A25" t="s">
        <v>41</v>
      </c>
      <c r="C25" s="68">
        <v>-80</v>
      </c>
      <c r="F25" s="92" t="s">
        <v>42</v>
      </c>
      <c r="G25" s="94">
        <v>3</v>
      </c>
      <c r="H25" s="94"/>
      <c r="I25" s="93"/>
      <c r="J25" s="68" t="s">
        <v>15</v>
      </c>
      <c r="K25" s="68"/>
    </row>
    <row r="26" spans="1:11" hidden="1">
      <c r="A26" t="s">
        <v>43</v>
      </c>
      <c r="C26" s="68">
        <v>-52</v>
      </c>
      <c r="F26" s="92" t="s">
        <v>44</v>
      </c>
      <c r="G26" s="94">
        <v>3</v>
      </c>
      <c r="H26" s="94"/>
      <c r="I26" s="93"/>
      <c r="J26" s="68" t="s">
        <v>15</v>
      </c>
      <c r="K26" s="68"/>
    </row>
    <row r="27" spans="1:11" ht="16.2" hidden="1" thickBot="1">
      <c r="A27" t="s">
        <v>36</v>
      </c>
      <c r="C27" s="83">
        <f>C21</f>
        <v>997.65</v>
      </c>
      <c r="F27" s="92" t="s">
        <v>45</v>
      </c>
      <c r="G27" s="94">
        <v>3</v>
      </c>
      <c r="H27" s="94"/>
      <c r="I27" s="93"/>
      <c r="J27" s="68" t="s">
        <v>15</v>
      </c>
      <c r="K27" s="68"/>
    </row>
    <row r="28" spans="1:11" ht="16.2" hidden="1" thickTop="1">
      <c r="A28" s="84" t="s">
        <v>46</v>
      </c>
      <c r="B28" s="68"/>
      <c r="F28" s="92" t="s">
        <v>47</v>
      </c>
      <c r="G28" s="94" t="s">
        <v>15</v>
      </c>
      <c r="H28" s="94"/>
      <c r="I28" s="93">
        <v>3</v>
      </c>
      <c r="J28" s="68" t="s">
        <v>15</v>
      </c>
      <c r="K28" s="68"/>
    </row>
    <row r="29" spans="1:11" hidden="1">
      <c r="A29" t="s">
        <v>19</v>
      </c>
      <c r="D29" s="68">
        <f>C12</f>
        <v>299.35000000000002</v>
      </c>
      <c r="E29" s="88">
        <f>D29/D32</f>
        <v>0.21739288307915761</v>
      </c>
      <c r="F29" s="92" t="s">
        <v>15</v>
      </c>
      <c r="G29" s="94">
        <f>SUM(G13:G28)</f>
        <v>47</v>
      </c>
      <c r="H29" s="94">
        <f>SUM(H13:H28)</f>
        <v>6</v>
      </c>
      <c r="I29" s="93">
        <f>SUM(I13:I28)</f>
        <v>9</v>
      </c>
      <c r="J29" s="68" t="s">
        <v>15</v>
      </c>
      <c r="K29" s="68"/>
    </row>
    <row r="30" spans="1:11" hidden="1">
      <c r="A30" t="s">
        <v>48</v>
      </c>
      <c r="D30" s="68">
        <f>C20</f>
        <v>889.65</v>
      </c>
      <c r="E30" s="88">
        <f>D30/D32</f>
        <v>0.64607843137254906</v>
      </c>
      <c r="F30" s="92" t="s">
        <v>49</v>
      </c>
      <c r="G30" s="91">
        <f>D30</f>
        <v>889.65</v>
      </c>
      <c r="H30" s="91">
        <f>C12</f>
        <v>299.35000000000002</v>
      </c>
      <c r="I30" s="90">
        <f>D31</f>
        <v>188</v>
      </c>
      <c r="J30" s="68" t="s">
        <v>15</v>
      </c>
      <c r="K30" s="68"/>
    </row>
    <row r="31" spans="1:11" ht="16.2" hidden="1" thickBot="1">
      <c r="A31" t="s">
        <v>50</v>
      </c>
      <c r="B31" s="68" t="s">
        <v>15</v>
      </c>
      <c r="C31" s="89" t="s">
        <v>15</v>
      </c>
      <c r="D31" s="68">
        <f>F10</f>
        <v>188</v>
      </c>
      <c r="E31" s="88">
        <f>D31/D32</f>
        <v>0.13652868554829339</v>
      </c>
      <c r="F31" s="87" t="s">
        <v>51</v>
      </c>
      <c r="G31" s="86">
        <f>G30/G29</f>
        <v>18.928723404255319</v>
      </c>
      <c r="H31" s="86">
        <f>H30/H29</f>
        <v>49.891666666666673</v>
      </c>
      <c r="I31" s="85">
        <f>I30/I29</f>
        <v>20.888888888888889</v>
      </c>
      <c r="J31" s="68" t="s">
        <v>15</v>
      </c>
      <c r="K31" s="68"/>
    </row>
    <row r="32" spans="1:11" ht="16.2" hidden="1" thickBot="1">
      <c r="D32" s="83">
        <f>SUM(D29:D31)</f>
        <v>1377</v>
      </c>
      <c r="J32" s="68" t="s">
        <v>15</v>
      </c>
      <c r="K32" s="68"/>
    </row>
    <row r="33" spans="1:18" ht="16.2" hidden="1" thickTop="1">
      <c r="J33" s="68" t="s">
        <v>15</v>
      </c>
      <c r="K33" s="68"/>
    </row>
    <row r="34" spans="1:18" ht="16.2" hidden="1" thickBot="1">
      <c r="A34" s="84" t="s">
        <v>52</v>
      </c>
      <c r="D34" s="83">
        <f>C24+C12</f>
        <v>1429</v>
      </c>
      <c r="J34" s="68" t="s">
        <v>15</v>
      </c>
      <c r="K34" s="68"/>
    </row>
    <row r="35" spans="1:18" ht="16.8" hidden="1" thickTop="1" thickBot="1"/>
    <row r="36" spans="1:18" ht="16.2" thickBot="1">
      <c r="A36" s="106"/>
      <c r="B36" s="107"/>
      <c r="C36" s="116" t="s">
        <v>53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07"/>
    </row>
    <row r="37" spans="1:18" ht="46.8">
      <c r="A37" s="106"/>
      <c r="B37" s="107"/>
      <c r="C37" s="108" t="s">
        <v>54</v>
      </c>
      <c r="D37" s="108" t="s">
        <v>19</v>
      </c>
      <c r="E37" s="109" t="s">
        <v>55</v>
      </c>
      <c r="F37" s="109" t="s">
        <v>56</v>
      </c>
      <c r="G37" s="108" t="s">
        <v>57</v>
      </c>
      <c r="H37" s="109" t="s">
        <v>58</v>
      </c>
      <c r="I37" s="109" t="s">
        <v>59</v>
      </c>
      <c r="J37" s="109" t="s">
        <v>60</v>
      </c>
      <c r="K37" s="109" t="s">
        <v>61</v>
      </c>
      <c r="L37" s="109" t="s">
        <v>62</v>
      </c>
      <c r="M37" s="110" t="s">
        <v>63</v>
      </c>
    </row>
    <row r="38" spans="1:18">
      <c r="A38" s="111">
        <v>42401</v>
      </c>
      <c r="B38" s="55"/>
      <c r="C38" s="112">
        <v>188</v>
      </c>
      <c r="D38" s="112">
        <v>299</v>
      </c>
      <c r="E38" s="112">
        <v>890</v>
      </c>
      <c r="F38" s="123">
        <v>890</v>
      </c>
      <c r="G38" s="123">
        <f t="shared" ref="G38:G45" si="0">C38+D38+E38</f>
        <v>1377</v>
      </c>
      <c r="H38" s="123">
        <f>C38+D38+F38</f>
        <v>1377</v>
      </c>
      <c r="I38" s="123"/>
      <c r="J38" s="89"/>
      <c r="K38" s="89"/>
      <c r="M38" s="95"/>
      <c r="P38" s="125" t="s">
        <v>64</v>
      </c>
    </row>
    <row r="39" spans="1:18">
      <c r="A39" s="111">
        <v>42461</v>
      </c>
      <c r="B39" s="55"/>
      <c r="C39" s="112">
        <v>163.6</v>
      </c>
      <c r="D39" s="112">
        <v>40</v>
      </c>
      <c r="E39" s="112">
        <v>952</v>
      </c>
      <c r="F39" s="123">
        <v>952</v>
      </c>
      <c r="G39" s="123">
        <f t="shared" si="0"/>
        <v>1155.5999999999999</v>
      </c>
      <c r="H39" s="123">
        <f>C39+D39+F39</f>
        <v>1155.5999999999999</v>
      </c>
      <c r="I39" s="123"/>
      <c r="J39" s="89"/>
      <c r="K39" s="89"/>
      <c r="M39" s="95"/>
      <c r="P39" t="s">
        <v>65</v>
      </c>
      <c r="Q39">
        <v>1122</v>
      </c>
    </row>
    <row r="40" spans="1:18">
      <c r="A40" s="111">
        <v>42522</v>
      </c>
      <c r="B40" s="55"/>
      <c r="C40" s="112">
        <v>155</v>
      </c>
      <c r="D40" s="112">
        <v>85</v>
      </c>
      <c r="E40" s="112">
        <v>1630</v>
      </c>
      <c r="F40" s="123">
        <v>1630</v>
      </c>
      <c r="G40" s="123">
        <f t="shared" si="0"/>
        <v>1870</v>
      </c>
      <c r="H40" s="123">
        <f>C40+D40+F40</f>
        <v>1870</v>
      </c>
      <c r="I40" s="123"/>
      <c r="J40" s="89"/>
      <c r="K40" s="89"/>
      <c r="M40" s="95"/>
      <c r="P40" t="s">
        <v>66</v>
      </c>
      <c r="Q40">
        <v>3</v>
      </c>
    </row>
    <row r="41" spans="1:18">
      <c r="A41" s="111">
        <v>42583</v>
      </c>
      <c r="B41" s="55"/>
      <c r="C41" s="112">
        <v>238</v>
      </c>
      <c r="D41" s="112">
        <v>87.8</v>
      </c>
      <c r="E41" s="112">
        <v>2043.15</v>
      </c>
      <c r="F41" s="123">
        <f>E41</f>
        <v>2043.15</v>
      </c>
      <c r="G41" s="123">
        <f t="shared" si="0"/>
        <v>2368.9500000000003</v>
      </c>
      <c r="H41" s="123">
        <v>2368.85</v>
      </c>
      <c r="I41" s="123"/>
      <c r="J41" s="89"/>
      <c r="K41" s="89"/>
      <c r="M41" s="95"/>
      <c r="P41" t="s">
        <v>67</v>
      </c>
      <c r="Q41">
        <f>Q39*Q40</f>
        <v>3366</v>
      </c>
    </row>
    <row r="42" spans="1:18">
      <c r="A42" s="111">
        <v>42644</v>
      </c>
      <c r="B42" s="55"/>
      <c r="C42" s="112">
        <v>398.1</v>
      </c>
      <c r="D42" s="112">
        <v>193.05</v>
      </c>
      <c r="E42" s="112">
        <v>2422.75</v>
      </c>
      <c r="F42" s="123">
        <f>E42-550</f>
        <v>1872.75</v>
      </c>
      <c r="G42" s="123">
        <f t="shared" si="0"/>
        <v>3013.9</v>
      </c>
      <c r="H42" s="123">
        <f>C42+D42+F42</f>
        <v>2463.9</v>
      </c>
      <c r="I42" s="123">
        <f>G42-H42</f>
        <v>550</v>
      </c>
      <c r="J42" s="89"/>
      <c r="K42" s="89"/>
      <c r="M42" s="113">
        <v>-1485.57</v>
      </c>
      <c r="P42" t="s">
        <v>68</v>
      </c>
      <c r="Q42" s="123">
        <v>2166</v>
      </c>
    </row>
    <row r="43" spans="1:18">
      <c r="A43" s="111">
        <v>42705</v>
      </c>
      <c r="B43" s="55"/>
      <c r="C43" s="112">
        <v>105</v>
      </c>
      <c r="D43" s="112">
        <v>519.75</v>
      </c>
      <c r="E43" s="112">
        <v>2684.6</v>
      </c>
      <c r="F43" s="123">
        <f>E43-636.41</f>
        <v>2048.19</v>
      </c>
      <c r="G43" s="123">
        <f t="shared" si="0"/>
        <v>3309.35</v>
      </c>
      <c r="H43" s="123">
        <f>C43+D43+F43</f>
        <v>2672.94</v>
      </c>
      <c r="I43" s="123">
        <f>G43-H43</f>
        <v>636.40999999999985</v>
      </c>
      <c r="J43" s="89"/>
      <c r="K43" s="89"/>
      <c r="M43" s="95"/>
      <c r="P43" t="s">
        <v>69</v>
      </c>
      <c r="Q43" s="112">
        <f>Q42/Q41</f>
        <v>0.64349376114082002</v>
      </c>
    </row>
    <row r="44" spans="1:18">
      <c r="A44" s="111">
        <v>42767</v>
      </c>
      <c r="B44" s="55"/>
      <c r="C44" s="112">
        <v>479.85</v>
      </c>
      <c r="D44" s="112">
        <v>747.6</v>
      </c>
      <c r="E44" s="112">
        <f>1422.6+143</f>
        <v>1565.6</v>
      </c>
      <c r="F44" s="123">
        <f>E44-I44</f>
        <v>1158.75</v>
      </c>
      <c r="G44" s="123">
        <f t="shared" si="0"/>
        <v>2793.05</v>
      </c>
      <c r="H44" s="123">
        <f>C44+D44+F44</f>
        <v>2386.1999999999998</v>
      </c>
      <c r="I44" s="123">
        <v>406.85</v>
      </c>
      <c r="J44" s="89"/>
      <c r="K44" s="89"/>
      <c r="M44" s="95"/>
    </row>
    <row r="45" spans="1:18">
      <c r="A45" s="111">
        <v>42826</v>
      </c>
      <c r="B45" s="55"/>
      <c r="C45" s="112">
        <f>128.1+128</f>
        <v>256.10000000000002</v>
      </c>
      <c r="D45" s="112">
        <v>488.8</v>
      </c>
      <c r="E45" s="112">
        <v>2192.8000000000002</v>
      </c>
      <c r="F45" s="123">
        <f>E45-I45</f>
        <v>1781.7100000000003</v>
      </c>
      <c r="G45" s="123">
        <f t="shared" si="0"/>
        <v>2937.7000000000003</v>
      </c>
      <c r="H45" s="123">
        <f>C45+D45+F45</f>
        <v>2526.6100000000006</v>
      </c>
      <c r="I45" s="123">
        <f>72+339.09</f>
        <v>411.09</v>
      </c>
      <c r="J45" s="89"/>
      <c r="K45" s="89"/>
      <c r="M45" s="113"/>
      <c r="P45" s="125" t="s">
        <v>70</v>
      </c>
    </row>
    <row r="46" spans="1:18">
      <c r="A46" s="111">
        <v>42887</v>
      </c>
      <c r="B46" s="55"/>
      <c r="C46" s="112">
        <v>452.4</v>
      </c>
      <c r="D46" s="112">
        <v>499.6</v>
      </c>
      <c r="E46" s="112">
        <f>2076.75+90.05</f>
        <v>2166.8000000000002</v>
      </c>
      <c r="F46" s="123">
        <f>E46-I46</f>
        <v>1692.7600000000002</v>
      </c>
      <c r="G46" s="123">
        <f>C46+D46+E46</f>
        <v>3118.8</v>
      </c>
      <c r="H46" s="123">
        <f>C46+D46+F46</f>
        <v>2644.76</v>
      </c>
      <c r="I46" s="123">
        <v>474.04</v>
      </c>
      <c r="J46" s="89"/>
      <c r="K46" s="89"/>
      <c r="M46" s="113"/>
      <c r="P46" t="s">
        <v>68</v>
      </c>
      <c r="Q46" s="123">
        <v>4700</v>
      </c>
      <c r="R46" s="123">
        <v>6359</v>
      </c>
    </row>
    <row r="47" spans="1:18">
      <c r="A47" s="111">
        <v>42979</v>
      </c>
      <c r="B47" s="55"/>
      <c r="C47" s="112" t="s">
        <v>71</v>
      </c>
      <c r="D47" s="112"/>
      <c r="E47" s="112"/>
      <c r="F47" s="123" t="s">
        <v>15</v>
      </c>
      <c r="G47" s="123" t="s">
        <v>15</v>
      </c>
      <c r="H47" s="123" t="s">
        <v>15</v>
      </c>
      <c r="I47" s="123" t="s">
        <v>15</v>
      </c>
      <c r="J47" s="89"/>
      <c r="K47" s="89"/>
      <c r="M47" s="113"/>
      <c r="P47" t="s">
        <v>72</v>
      </c>
      <c r="Q47" s="112">
        <f>Q43</f>
        <v>0.64349376114082002</v>
      </c>
      <c r="R47" s="68">
        <f>Q47</f>
        <v>0.64349376114082002</v>
      </c>
    </row>
    <row r="48" spans="1:18">
      <c r="A48" s="111">
        <v>43040</v>
      </c>
      <c r="B48" s="55"/>
      <c r="C48" s="112">
        <v>255.4</v>
      </c>
      <c r="D48" s="112">
        <v>272</v>
      </c>
      <c r="E48" s="112">
        <f>12.2+1325.6+952.95</f>
        <v>2290.75</v>
      </c>
      <c r="F48" s="123">
        <f>E48-I48</f>
        <v>1640.75</v>
      </c>
      <c r="G48" s="123">
        <f>C48+D48+E48</f>
        <v>2818.15</v>
      </c>
      <c r="H48" s="123">
        <f t="shared" ref="H48:H58" si="1">C48+D48+F48</f>
        <v>2168.15</v>
      </c>
      <c r="I48" s="123">
        <v>650</v>
      </c>
      <c r="J48" s="89"/>
      <c r="K48" s="89"/>
      <c r="M48" s="113"/>
    </row>
    <row r="49" spans="1:18">
      <c r="A49" s="111">
        <v>43070</v>
      </c>
      <c r="B49" s="55"/>
      <c r="C49" s="112">
        <f>249+140</f>
        <v>389</v>
      </c>
      <c r="D49" s="112">
        <v>187.45</v>
      </c>
      <c r="E49" s="112">
        <v>2616.4</v>
      </c>
      <c r="F49" s="123">
        <f>E49-I49</f>
        <v>2096.4</v>
      </c>
      <c r="G49" s="123">
        <f t="shared" ref="G49:G58" si="2">C49+D49+E49</f>
        <v>3192.8500000000004</v>
      </c>
      <c r="H49" s="123">
        <f t="shared" si="1"/>
        <v>2672.8500000000004</v>
      </c>
      <c r="I49" s="123">
        <v>520</v>
      </c>
      <c r="J49" s="89"/>
      <c r="K49" s="89"/>
      <c r="M49" s="113">
        <v>-16.22</v>
      </c>
      <c r="P49" t="s">
        <v>73</v>
      </c>
      <c r="Q49" s="124">
        <f>Q46/Q47</f>
        <v>7303.8781163434896</v>
      </c>
      <c r="R49" s="124">
        <f>R46/R47</f>
        <v>9881.9916897506919</v>
      </c>
    </row>
    <row r="50" spans="1:18">
      <c r="A50" s="111">
        <v>43156</v>
      </c>
      <c r="B50" s="55" t="s">
        <v>15</v>
      </c>
      <c r="C50" s="112">
        <f>221+196</f>
        <v>417</v>
      </c>
      <c r="D50" s="112">
        <v>220.8</v>
      </c>
      <c r="E50" s="112">
        <v>2213.3000000000002</v>
      </c>
      <c r="F50" s="123">
        <f>E50-I50-J50</f>
        <v>1423.3000000000002</v>
      </c>
      <c r="G50" s="123">
        <f t="shared" si="2"/>
        <v>2851.1000000000004</v>
      </c>
      <c r="H50" s="123">
        <f t="shared" si="1"/>
        <v>2061.1000000000004</v>
      </c>
      <c r="I50" s="123">
        <v>350</v>
      </c>
      <c r="J50" s="123">
        <v>440</v>
      </c>
      <c r="K50" s="123"/>
      <c r="M50" s="113">
        <v>-97.7</v>
      </c>
      <c r="P50" t="s">
        <v>74</v>
      </c>
      <c r="Q50" s="124">
        <v>5</v>
      </c>
      <c r="R50">
        <v>6</v>
      </c>
    </row>
    <row r="51" spans="1:18">
      <c r="A51" s="145">
        <v>43198</v>
      </c>
      <c r="B51" s="55" t="s">
        <v>15</v>
      </c>
      <c r="C51" s="112">
        <v>287.39999999999998</v>
      </c>
      <c r="D51" s="112">
        <v>192.45</v>
      </c>
      <c r="E51" s="112">
        <v>2144</v>
      </c>
      <c r="F51" s="123">
        <f>E51-I51-J51</f>
        <v>1409</v>
      </c>
      <c r="G51" s="123">
        <f t="shared" si="2"/>
        <v>2623.85</v>
      </c>
      <c r="H51" s="123">
        <f t="shared" si="1"/>
        <v>1888.85</v>
      </c>
      <c r="I51" s="123">
        <v>335</v>
      </c>
      <c r="J51" s="123">
        <v>400</v>
      </c>
      <c r="K51" s="123"/>
      <c r="M51" s="113"/>
      <c r="P51" t="s">
        <v>75</v>
      </c>
      <c r="Q51" s="124">
        <f>Q49/Q50</f>
        <v>1460.7756232686979</v>
      </c>
      <c r="R51" s="124">
        <f>R49/R50</f>
        <v>1646.9986149584486</v>
      </c>
    </row>
    <row r="52" spans="1:18">
      <c r="A52" s="145">
        <v>43240</v>
      </c>
      <c r="B52" s="55" t="s">
        <v>15</v>
      </c>
      <c r="C52" s="112">
        <v>297.89999999999998</v>
      </c>
      <c r="D52" s="112">
        <v>130</v>
      </c>
      <c r="E52" s="112">
        <v>1983.45</v>
      </c>
      <c r="F52" s="123">
        <f>E52-I52-J52</f>
        <v>1508.45</v>
      </c>
      <c r="G52" s="123">
        <f t="shared" si="2"/>
        <v>2411.35</v>
      </c>
      <c r="H52" s="123">
        <f t="shared" si="1"/>
        <v>1936.35</v>
      </c>
      <c r="I52" s="123">
        <v>475</v>
      </c>
      <c r="J52" s="123"/>
      <c r="K52" s="123"/>
      <c r="M52" s="113"/>
      <c r="P52" t="s">
        <v>76</v>
      </c>
      <c r="Q52">
        <v>1</v>
      </c>
      <c r="R52">
        <v>1</v>
      </c>
    </row>
    <row r="53" spans="1:18">
      <c r="A53" s="144">
        <v>43366</v>
      </c>
      <c r="B53" s="55" t="s">
        <v>15</v>
      </c>
      <c r="C53" s="112">
        <f>156.05+97.7</f>
        <v>253.75</v>
      </c>
      <c r="D53" s="112">
        <v>130.55000000000001</v>
      </c>
      <c r="E53" s="112">
        <v>1998.55</v>
      </c>
      <c r="F53" s="123">
        <f t="shared" ref="F53" si="3">E53-I53-J53-K53</f>
        <v>1168.55</v>
      </c>
      <c r="G53" s="123">
        <f t="shared" si="2"/>
        <v>2382.85</v>
      </c>
      <c r="H53" s="123">
        <f t="shared" si="1"/>
        <v>1552.85</v>
      </c>
      <c r="I53" s="123">
        <v>330</v>
      </c>
      <c r="J53" s="123">
        <v>150</v>
      </c>
      <c r="K53" s="123">
        <v>350</v>
      </c>
      <c r="M53" s="113"/>
      <c r="P53" t="s">
        <v>77</v>
      </c>
      <c r="Q53" s="124">
        <f>Q51*Q52</f>
        <v>1460.7756232686979</v>
      </c>
      <c r="R53" s="124">
        <f>R51*R52</f>
        <v>1646.9986149584486</v>
      </c>
    </row>
    <row r="54" spans="1:18">
      <c r="A54" s="144">
        <v>43408</v>
      </c>
      <c r="B54" s="55" t="s">
        <v>15</v>
      </c>
      <c r="C54" s="112">
        <f>68+73.95</f>
        <v>141.94999999999999</v>
      </c>
      <c r="D54" s="112">
        <v>65.099999999999994</v>
      </c>
      <c r="E54" s="112">
        <v>2328.85</v>
      </c>
      <c r="F54" s="123">
        <f t="shared" ref="F54:F55" si="4">E54-I54-J54-K54-L54</f>
        <v>1168.8499999999999</v>
      </c>
      <c r="G54" s="123">
        <f t="shared" si="2"/>
        <v>2535.9</v>
      </c>
      <c r="H54" s="123">
        <f t="shared" si="1"/>
        <v>1375.8999999999999</v>
      </c>
      <c r="I54" s="123">
        <v>390</v>
      </c>
      <c r="J54" s="123">
        <v>350</v>
      </c>
      <c r="K54" s="123">
        <v>300</v>
      </c>
      <c r="L54" s="346">
        <v>120</v>
      </c>
      <c r="M54" s="113"/>
    </row>
    <row r="55" spans="1:18">
      <c r="A55" s="144">
        <v>43450</v>
      </c>
      <c r="B55" s="55" t="s">
        <v>15</v>
      </c>
      <c r="C55" s="112">
        <v>260.89999999999998</v>
      </c>
      <c r="D55" s="112">
        <v>85.3</v>
      </c>
      <c r="E55" s="112">
        <f>621.5+1854.4</f>
        <v>2475.9</v>
      </c>
      <c r="F55" s="123">
        <f t="shared" si="4"/>
        <v>1465.9</v>
      </c>
      <c r="G55" s="123">
        <f t="shared" si="2"/>
        <v>2822.1</v>
      </c>
      <c r="H55" s="123">
        <f t="shared" si="1"/>
        <v>1812.1000000000001</v>
      </c>
      <c r="I55" s="123">
        <v>400</v>
      </c>
      <c r="J55" s="123">
        <v>230</v>
      </c>
      <c r="K55" s="123">
        <v>380</v>
      </c>
      <c r="M55" s="113">
        <v>-98</v>
      </c>
    </row>
    <row r="56" spans="1:18">
      <c r="A56" s="144">
        <v>43521</v>
      </c>
      <c r="B56" s="55"/>
      <c r="C56" s="112">
        <v>338.4</v>
      </c>
      <c r="D56" s="112">
        <v>165.9</v>
      </c>
      <c r="E56" s="112">
        <f>(1424.45+330.7)+403.75+277.45</f>
        <v>2436.35</v>
      </c>
      <c r="F56" s="123">
        <f>E56-I56-J56-K56-L56</f>
        <v>1421.35</v>
      </c>
      <c r="G56" s="123">
        <f t="shared" si="2"/>
        <v>2940.6499999999996</v>
      </c>
      <c r="H56" s="123">
        <f t="shared" si="1"/>
        <v>1925.6499999999999</v>
      </c>
      <c r="I56" s="123">
        <v>435</v>
      </c>
      <c r="J56" s="123">
        <v>290</v>
      </c>
      <c r="K56" s="123">
        <v>290</v>
      </c>
      <c r="M56" s="113"/>
    </row>
    <row r="57" spans="1:18">
      <c r="A57" s="144">
        <v>43562</v>
      </c>
      <c r="B57" s="55"/>
      <c r="C57" s="112">
        <v>125</v>
      </c>
      <c r="D57" s="112">
        <v>155</v>
      </c>
      <c r="E57" s="112">
        <f>1535+215+(640.85)</f>
        <v>2390.85</v>
      </c>
      <c r="F57" s="123">
        <f t="shared" ref="F57:F59" si="5">E57-I57-J57-K57-L57</f>
        <v>1590.85</v>
      </c>
      <c r="G57" s="123">
        <f t="shared" si="2"/>
        <v>2670.85</v>
      </c>
      <c r="H57" s="123">
        <f t="shared" si="1"/>
        <v>1870.85</v>
      </c>
      <c r="I57" s="123">
        <v>400</v>
      </c>
      <c r="J57" s="123"/>
      <c r="K57" s="123">
        <v>400</v>
      </c>
      <c r="M57" s="113"/>
    </row>
    <row r="58" spans="1:18">
      <c r="A58" s="144">
        <v>43604</v>
      </c>
      <c r="B58" s="55"/>
      <c r="C58" s="112">
        <v>55</v>
      </c>
      <c r="D58" s="112">
        <v>135</v>
      </c>
      <c r="E58" s="112">
        <f>1768.55+414.6</f>
        <v>2183.15</v>
      </c>
      <c r="F58" s="123">
        <f t="shared" si="5"/>
        <v>1403.15</v>
      </c>
      <c r="G58" s="123">
        <f t="shared" si="2"/>
        <v>2373.15</v>
      </c>
      <c r="H58" s="123">
        <f t="shared" si="1"/>
        <v>1593.15</v>
      </c>
      <c r="I58" s="123">
        <v>380</v>
      </c>
      <c r="J58" s="123"/>
      <c r="K58" s="123">
        <v>400</v>
      </c>
      <c r="M58" s="113" t="s">
        <v>78</v>
      </c>
    </row>
    <row r="59" spans="1:18">
      <c r="A59" s="144">
        <v>43730</v>
      </c>
      <c r="B59" s="55"/>
      <c r="C59" s="112">
        <v>168</v>
      </c>
      <c r="D59" s="112">
        <v>103</v>
      </c>
      <c r="E59" s="112">
        <f>563.35+225+90+1318.2</f>
        <v>2196.5500000000002</v>
      </c>
      <c r="F59" s="123">
        <f t="shared" si="5"/>
        <v>1236.5500000000002</v>
      </c>
      <c r="G59" s="123">
        <f t="shared" ref="G59" si="6">C59+D59+E59</f>
        <v>2467.5500000000002</v>
      </c>
      <c r="H59" s="123">
        <f t="shared" ref="H59" si="7">C59+D59+F59</f>
        <v>1507.5500000000002</v>
      </c>
      <c r="I59" s="123">
        <v>320</v>
      </c>
      <c r="J59" s="123">
        <v>200</v>
      </c>
      <c r="K59" s="123">
        <v>200</v>
      </c>
      <c r="L59" s="211">
        <v>240</v>
      </c>
      <c r="M59" s="113"/>
    </row>
    <row r="60" spans="1:18">
      <c r="A60" s="144">
        <v>43772</v>
      </c>
      <c r="B60" s="55"/>
      <c r="C60" s="112">
        <v>76</v>
      </c>
      <c r="D60" s="112">
        <v>147.1</v>
      </c>
      <c r="E60" s="112">
        <f>542.05+120+1451.4+15+420</f>
        <v>2548.4499999999998</v>
      </c>
      <c r="F60" s="123">
        <f>E60-I60-J60-K60-L60</f>
        <v>1563.4499999999998</v>
      </c>
      <c r="G60" s="123">
        <f t="shared" ref="G60" si="8">C60+D60+E60</f>
        <v>2771.5499999999997</v>
      </c>
      <c r="H60" s="123">
        <f t="shared" ref="H60" si="9">C60+D60+F60</f>
        <v>1786.5499999999997</v>
      </c>
      <c r="I60" s="123">
        <v>320</v>
      </c>
      <c r="J60" s="123"/>
      <c r="K60" s="123">
        <v>400</v>
      </c>
      <c r="L60" s="211">
        <v>265</v>
      </c>
      <c r="M60" s="113"/>
    </row>
    <row r="61" spans="1:18">
      <c r="A61" s="144">
        <v>43814</v>
      </c>
      <c r="B61" s="55"/>
      <c r="C61" s="112" t="s">
        <v>79</v>
      </c>
      <c r="D61" s="112"/>
      <c r="E61" s="112"/>
      <c r="F61" s="123" t="s">
        <v>15</v>
      </c>
      <c r="G61" s="123" t="s">
        <v>15</v>
      </c>
      <c r="H61" s="123" t="s">
        <v>15</v>
      </c>
      <c r="I61" s="123" t="s">
        <v>15</v>
      </c>
      <c r="J61" s="123" t="s">
        <v>15</v>
      </c>
      <c r="K61" s="123" t="s">
        <v>15</v>
      </c>
      <c r="L61" s="211" t="s">
        <v>15</v>
      </c>
      <c r="M61" s="113"/>
    </row>
    <row r="62" spans="1:18">
      <c r="A62" s="144">
        <v>43884</v>
      </c>
      <c r="B62" s="55"/>
      <c r="C62" s="112">
        <f>155+81</f>
        <v>236</v>
      </c>
      <c r="D62" s="112">
        <f>95+60</f>
        <v>155</v>
      </c>
      <c r="E62" s="112">
        <f>949+1318.05+580</f>
        <v>2847.05</v>
      </c>
      <c r="F62" s="123">
        <f t="shared" ref="F62" si="10">E62-I62-J62-K62-L62</f>
        <v>1722.0500000000002</v>
      </c>
      <c r="G62" s="123">
        <f>C62+D62+E62</f>
        <v>3238.05</v>
      </c>
      <c r="H62" s="123">
        <f t="shared" ref="H62" si="11">C62+D62+F62</f>
        <v>2113.0500000000002</v>
      </c>
      <c r="I62" s="123">
        <v>490</v>
      </c>
      <c r="J62" s="123"/>
      <c r="K62" s="123">
        <v>370</v>
      </c>
      <c r="L62" s="211">
        <v>265</v>
      </c>
      <c r="M62" s="113">
        <v>-68</v>
      </c>
    </row>
    <row r="63" spans="1:18">
      <c r="A63" s="144">
        <v>43926</v>
      </c>
      <c r="B63" s="55"/>
      <c r="C63" s="112" t="s">
        <v>80</v>
      </c>
      <c r="D63" s="112"/>
      <c r="E63" s="112"/>
      <c r="F63" s="112"/>
      <c r="G63" s="112"/>
      <c r="H63" s="112"/>
      <c r="I63" s="123"/>
      <c r="J63" s="123"/>
      <c r="K63" s="123"/>
      <c r="M63" s="113"/>
    </row>
    <row r="64" spans="1:18">
      <c r="A64" s="144">
        <v>43968</v>
      </c>
      <c r="B64" s="55"/>
      <c r="C64" s="112" t="s">
        <v>80</v>
      </c>
      <c r="D64" s="112"/>
      <c r="E64" s="112"/>
      <c r="F64" s="112"/>
      <c r="G64" s="112"/>
      <c r="H64" s="112"/>
      <c r="I64" s="123"/>
      <c r="J64" s="123"/>
      <c r="K64" s="123"/>
      <c r="M64" s="113"/>
    </row>
    <row r="65" spans="1:13">
      <c r="A65" s="408">
        <v>44066</v>
      </c>
      <c r="B65" s="55"/>
      <c r="C65" s="112">
        <v>45</v>
      </c>
      <c r="D65" s="112">
        <v>82</v>
      </c>
      <c r="E65" s="112">
        <f>(421.02+252.7+2658.35)+(805+72.5+67.14)</f>
        <v>4276.71</v>
      </c>
      <c r="F65" s="123">
        <f t="shared" ref="F65" si="12">E65-I65-J65-K65-L65</f>
        <v>3241.71</v>
      </c>
      <c r="G65" s="123">
        <f t="shared" ref="G65" si="13">C65+D65+E65</f>
        <v>4403.71</v>
      </c>
      <c r="H65" s="123">
        <f t="shared" ref="H65" si="14">C65+D65+F65</f>
        <v>3368.71</v>
      </c>
      <c r="I65" s="123">
        <v>535</v>
      </c>
      <c r="J65" s="123"/>
      <c r="K65" s="123">
        <v>500</v>
      </c>
      <c r="M65" s="113">
        <v>-198</v>
      </c>
    </row>
    <row r="66" spans="1:13">
      <c r="A66" s="144">
        <v>44094</v>
      </c>
      <c r="B66" s="55"/>
      <c r="C66" s="112">
        <v>40</v>
      </c>
      <c r="D66" s="112">
        <v>30</v>
      </c>
      <c r="E66" s="112">
        <f>(845.35+186)+(505+541.65)</f>
        <v>2078</v>
      </c>
      <c r="F66" s="123">
        <f t="shared" ref="F66" si="15">E66-I66-J66-K66-L66</f>
        <v>1423</v>
      </c>
      <c r="G66" s="123">
        <f t="shared" ref="G66" si="16">C66+D66+E66</f>
        <v>2148</v>
      </c>
      <c r="H66" s="123">
        <f t="shared" ref="H66" si="17">C66+D66+F66</f>
        <v>1493</v>
      </c>
      <c r="I66" s="123">
        <v>285</v>
      </c>
      <c r="J66" s="123"/>
      <c r="K66" s="123">
        <v>370</v>
      </c>
      <c r="M66" s="113"/>
    </row>
    <row r="67" spans="1:13">
      <c r="A67" s="144">
        <v>44136</v>
      </c>
      <c r="B67" s="55"/>
      <c r="C67" s="112"/>
      <c r="D67" s="112"/>
      <c r="E67" s="112"/>
      <c r="F67" s="123"/>
      <c r="G67" s="123"/>
      <c r="H67" s="123"/>
      <c r="I67" s="123"/>
      <c r="J67" s="123"/>
      <c r="K67" s="123"/>
      <c r="M67" s="113"/>
    </row>
    <row r="68" spans="1:13">
      <c r="A68" s="144">
        <v>44178</v>
      </c>
      <c r="B68" s="55"/>
      <c r="C68" s="112"/>
      <c r="D68" s="112"/>
      <c r="E68" s="112"/>
      <c r="F68" s="123"/>
      <c r="G68" s="123"/>
      <c r="H68" s="123"/>
      <c r="I68" s="123"/>
      <c r="J68" s="123"/>
      <c r="K68" s="123"/>
      <c r="M68" s="113"/>
    </row>
    <row r="69" spans="1:13">
      <c r="A69" s="144"/>
      <c r="B69" s="55"/>
      <c r="C69" s="112"/>
      <c r="D69" s="112"/>
      <c r="E69" s="112"/>
      <c r="F69" s="123"/>
      <c r="G69" s="123"/>
      <c r="H69" s="123"/>
      <c r="I69" s="123"/>
      <c r="J69" s="123"/>
      <c r="K69" s="123"/>
      <c r="M69" s="113"/>
    </row>
    <row r="70" spans="1:13" ht="16.2" thickBot="1">
      <c r="A70" s="144"/>
      <c r="B70" s="55"/>
      <c r="C70" s="348">
        <f>SUM(C38:C69)</f>
        <v>5822.7499999999991</v>
      </c>
      <c r="D70" s="348">
        <f t="shared" ref="D70:L70" si="18">SUM(D38:D69)</f>
        <v>5217.25</v>
      </c>
      <c r="E70" s="348">
        <f t="shared" si="18"/>
        <v>55556.01</v>
      </c>
      <c r="F70" s="348">
        <f t="shared" si="18"/>
        <v>39552.620000000003</v>
      </c>
      <c r="G70" s="348">
        <f t="shared" si="18"/>
        <v>66596.010000000009</v>
      </c>
      <c r="H70" s="348">
        <f t="shared" si="18"/>
        <v>50592.520000000004</v>
      </c>
      <c r="I70" s="348">
        <f t="shared" si="18"/>
        <v>9093.39</v>
      </c>
      <c r="J70" s="348">
        <f t="shared" si="18"/>
        <v>2060</v>
      </c>
      <c r="K70" s="348">
        <f t="shared" si="18"/>
        <v>3960</v>
      </c>
      <c r="L70" s="348">
        <f t="shared" si="18"/>
        <v>890</v>
      </c>
      <c r="M70" s="113"/>
    </row>
    <row r="71" spans="1:13" ht="16.2" thickTop="1">
      <c r="A71" s="144"/>
      <c r="B71" s="55"/>
      <c r="C71" s="112"/>
      <c r="D71" s="112"/>
      <c r="E71" s="112"/>
      <c r="F71" s="112"/>
      <c r="G71" s="112"/>
      <c r="H71" s="112"/>
      <c r="I71" s="112"/>
      <c r="J71" s="112"/>
      <c r="K71" s="112"/>
      <c r="M71" s="113"/>
    </row>
    <row r="72" spans="1:13">
      <c r="A72" s="144" t="s">
        <v>81</v>
      </c>
      <c r="B72" s="55"/>
      <c r="C72" s="112"/>
      <c r="D72" s="112"/>
      <c r="E72" s="112"/>
      <c r="F72" s="112">
        <f>D62+E62</f>
        <v>3002.05</v>
      </c>
      <c r="G72" s="112"/>
      <c r="H72" s="112"/>
      <c r="I72" s="112"/>
      <c r="J72" s="112"/>
      <c r="K72" s="112"/>
      <c r="M72" s="113"/>
    </row>
    <row r="73" spans="1:13">
      <c r="A73" s="144"/>
      <c r="B73" s="55"/>
      <c r="C73" s="112"/>
      <c r="D73" s="112"/>
      <c r="E73" s="112"/>
      <c r="F73" s="112"/>
      <c r="G73" s="112"/>
      <c r="H73" s="112"/>
      <c r="I73" s="112"/>
      <c r="J73" s="112"/>
      <c r="K73" s="112"/>
      <c r="M73" s="113"/>
    </row>
    <row r="74" spans="1:13">
      <c r="A74" s="92"/>
      <c r="B74" s="55"/>
      <c r="C74" s="55"/>
      <c r="D74" s="55"/>
      <c r="E74" s="55"/>
      <c r="F74" s="55"/>
      <c r="G74" s="55"/>
      <c r="H74" s="55"/>
      <c r="I74" s="112"/>
      <c r="J74" s="112"/>
      <c r="K74" s="112"/>
      <c r="M74" s="95"/>
    </row>
    <row r="75" spans="1:13">
      <c r="A75" s="92"/>
      <c r="B75" s="55"/>
      <c r="C75" s="55"/>
      <c r="D75" s="55"/>
      <c r="E75" s="55"/>
      <c r="F75" s="55"/>
      <c r="G75" s="55"/>
      <c r="H75" s="55"/>
      <c r="I75" s="112"/>
      <c r="J75" s="112"/>
      <c r="K75" s="112"/>
      <c r="M75" s="95"/>
    </row>
    <row r="76" spans="1:13" ht="16.2" thickBot="1">
      <c r="A76" s="87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5"/>
    </row>
  </sheetData>
  <pageMargins left="0.75000000000000011" right="0.75000000000000011" top="1" bottom="1" header="0.5" footer="0.5"/>
  <pageSetup paperSize="9" scale="63" orientation="portrait" horizontalDpi="4294967292" verticalDpi="429496729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FFC20-B737-4E4C-8F34-0851003B536A}">
  <sheetPr>
    <pageSetUpPr fitToPage="1"/>
  </sheetPr>
  <dimension ref="A1:G78"/>
  <sheetViews>
    <sheetView topLeftCell="A39" workbookViewId="0">
      <selection activeCell="V28" sqref="V28"/>
    </sheetView>
  </sheetViews>
  <sheetFormatPr defaultColWidth="11" defaultRowHeight="15.6"/>
  <cols>
    <col min="1" max="1" width="43.59765625" customWidth="1"/>
    <col min="2" max="2" width="20.8984375" customWidth="1"/>
    <col min="3" max="3" width="12.8984375" customWidth="1"/>
    <col min="4" max="4" width="7.5" customWidth="1"/>
    <col min="5" max="5" width="19.8984375" customWidth="1"/>
  </cols>
  <sheetData>
    <row r="1" spans="1:5" s="283" customFormat="1" ht="31.2">
      <c r="A1" s="282" t="s">
        <v>302</v>
      </c>
      <c r="B1" s="282"/>
      <c r="C1" s="282"/>
      <c r="D1" s="282"/>
    </row>
    <row r="2" spans="1:5" ht="23.4" thickBot="1">
      <c r="A2" s="14" t="s">
        <v>84</v>
      </c>
      <c r="B2" s="14"/>
      <c r="C2" s="14"/>
      <c r="D2" s="14" t="s">
        <v>192</v>
      </c>
      <c r="E2" s="156">
        <v>43155</v>
      </c>
    </row>
    <row r="3" spans="1:5" ht="23.4" thickTop="1">
      <c r="A3" s="20" t="s">
        <v>195</v>
      </c>
      <c r="B3" s="13" t="s">
        <v>196</v>
      </c>
      <c r="C3" s="146"/>
      <c r="D3" s="146"/>
      <c r="E3" s="219"/>
    </row>
    <row r="4" spans="1:5" ht="36" customHeight="1">
      <c r="B4" s="6" t="s">
        <v>92</v>
      </c>
      <c r="C4" s="6"/>
      <c r="D4" s="6"/>
      <c r="E4" s="249" t="s">
        <v>199</v>
      </c>
    </row>
    <row r="5" spans="1:5" ht="36" customHeight="1">
      <c r="A5" s="135"/>
      <c r="B5" s="6" t="s">
        <v>200</v>
      </c>
      <c r="C5" s="6"/>
      <c r="D5" s="6"/>
      <c r="E5" s="249" t="s">
        <v>98</v>
      </c>
    </row>
    <row r="6" spans="1:5" ht="9.9" customHeight="1" thickBot="1">
      <c r="A6" s="21"/>
      <c r="B6" s="143"/>
      <c r="C6" s="143"/>
      <c r="D6" s="143"/>
      <c r="E6" s="251"/>
    </row>
    <row r="7" spans="1:5" ht="23.4" thickTop="1">
      <c r="A7" s="239" t="s">
        <v>306</v>
      </c>
      <c r="B7" s="240"/>
      <c r="C7" s="240"/>
      <c r="D7" s="8">
        <v>3</v>
      </c>
      <c r="E7" s="254" t="s">
        <v>203</v>
      </c>
    </row>
    <row r="8" spans="1:5" ht="21">
      <c r="A8" s="39" t="s">
        <v>307</v>
      </c>
      <c r="B8" s="6"/>
      <c r="C8" s="6"/>
      <c r="D8" s="6">
        <v>1.5</v>
      </c>
      <c r="E8" s="75" t="s">
        <v>111</v>
      </c>
    </row>
    <row r="9" spans="1:5" ht="21">
      <c r="A9" s="39" t="s">
        <v>308</v>
      </c>
      <c r="B9" s="6"/>
      <c r="C9" s="6"/>
      <c r="D9" s="6">
        <v>1.5</v>
      </c>
      <c r="E9" s="75" t="s">
        <v>113</v>
      </c>
    </row>
    <row r="10" spans="1:5" ht="21">
      <c r="A10" s="39" t="s">
        <v>308</v>
      </c>
      <c r="B10" s="6"/>
      <c r="C10" s="6"/>
      <c r="D10" s="6">
        <v>1.5</v>
      </c>
      <c r="E10" s="32" t="s">
        <v>161</v>
      </c>
    </row>
    <row r="11" spans="1:5" ht="21">
      <c r="A11" s="39" t="s">
        <v>308</v>
      </c>
      <c r="B11" s="6"/>
      <c r="C11" s="6"/>
      <c r="D11" s="6">
        <v>1.5</v>
      </c>
      <c r="E11" s="75" t="s">
        <v>206</v>
      </c>
    </row>
    <row r="12" spans="1:5" ht="21">
      <c r="A12" s="39"/>
      <c r="B12" s="6"/>
      <c r="C12" s="6"/>
      <c r="D12" s="6">
        <v>1.5</v>
      </c>
      <c r="E12" s="75" t="s">
        <v>451</v>
      </c>
    </row>
    <row r="13" spans="1:5" ht="21">
      <c r="A13" s="40" t="s">
        <v>308</v>
      </c>
      <c r="B13" s="8"/>
      <c r="C13" s="8"/>
      <c r="D13" s="8">
        <v>1.5</v>
      </c>
      <c r="E13" s="254" t="s">
        <v>15</v>
      </c>
    </row>
    <row r="14" spans="1:5" ht="21">
      <c r="A14" s="39" t="s">
        <v>309</v>
      </c>
      <c r="B14" s="6"/>
      <c r="C14" s="6"/>
      <c r="D14" s="6">
        <v>1</v>
      </c>
      <c r="E14" s="75" t="s">
        <v>113</v>
      </c>
    </row>
    <row r="15" spans="1:5" ht="21">
      <c r="A15" s="39" t="s">
        <v>310</v>
      </c>
      <c r="B15" s="6"/>
      <c r="C15" s="6"/>
      <c r="D15" s="6">
        <v>1</v>
      </c>
      <c r="E15" s="75" t="s">
        <v>111</v>
      </c>
    </row>
    <row r="16" spans="1:5" ht="21">
      <c r="A16" s="39" t="s">
        <v>310</v>
      </c>
      <c r="B16" s="6"/>
      <c r="C16" s="6"/>
      <c r="D16" s="6">
        <v>1</v>
      </c>
      <c r="E16" s="75" t="s">
        <v>206</v>
      </c>
    </row>
    <row r="17" spans="1:5" ht="8.1" customHeight="1" thickBot="1">
      <c r="A17" s="41" t="s">
        <v>15</v>
      </c>
      <c r="B17" s="11"/>
      <c r="C17" s="11"/>
      <c r="D17" s="11" t="s">
        <v>15</v>
      </c>
      <c r="E17" s="251" t="s">
        <v>15</v>
      </c>
    </row>
    <row r="18" spans="1:5" ht="23.4" thickTop="1">
      <c r="A18" s="13" t="s">
        <v>119</v>
      </c>
      <c r="B18" s="146"/>
      <c r="C18" s="146" t="s">
        <v>312</v>
      </c>
      <c r="D18" s="146"/>
      <c r="E18" s="75"/>
    </row>
    <row r="19" spans="1:5" ht="21">
      <c r="A19" s="141" t="s">
        <v>120</v>
      </c>
      <c r="B19" s="149"/>
      <c r="C19" s="149"/>
      <c r="D19" s="149"/>
      <c r="E19" s="249"/>
    </row>
    <row r="20" spans="1:5" ht="30" customHeight="1">
      <c r="A20" s="135"/>
      <c r="B20" s="6" t="s">
        <v>313</v>
      </c>
      <c r="C20" s="6" t="s">
        <v>244</v>
      </c>
      <c r="D20" s="6">
        <v>1</v>
      </c>
      <c r="E20" s="249" t="s">
        <v>111</v>
      </c>
    </row>
    <row r="21" spans="1:5" ht="30" customHeight="1">
      <c r="A21" s="135"/>
      <c r="B21" s="6" t="s">
        <v>314</v>
      </c>
      <c r="C21" s="6" t="s">
        <v>244</v>
      </c>
      <c r="D21" s="6" t="s">
        <v>452</v>
      </c>
      <c r="E21" s="249" t="s">
        <v>125</v>
      </c>
    </row>
    <row r="22" spans="1:5" ht="30" customHeight="1">
      <c r="A22" s="135"/>
      <c r="B22" s="6" t="s">
        <v>388</v>
      </c>
      <c r="C22" s="6" t="s">
        <v>244</v>
      </c>
      <c r="D22" s="6">
        <v>3</v>
      </c>
      <c r="E22" s="249" t="s">
        <v>315</v>
      </c>
    </row>
    <row r="23" spans="1:5" ht="21">
      <c r="A23" s="141" t="s">
        <v>317</v>
      </c>
      <c r="B23" s="149"/>
      <c r="C23" s="149"/>
      <c r="D23" s="6">
        <v>4</v>
      </c>
      <c r="E23" s="257" t="s">
        <v>318</v>
      </c>
    </row>
    <row r="24" spans="1:5" ht="27" customHeight="1">
      <c r="A24" s="50" t="s">
        <v>319</v>
      </c>
      <c r="B24" s="6" t="s">
        <v>251</v>
      </c>
      <c r="C24" s="6" t="s">
        <v>244</v>
      </c>
      <c r="D24" s="6">
        <v>4</v>
      </c>
      <c r="E24" s="257" t="s">
        <v>320</v>
      </c>
    </row>
    <row r="25" spans="1:5" ht="24.9" customHeight="1">
      <c r="A25" s="286" t="s">
        <v>321</v>
      </c>
      <c r="B25" s="8" t="s">
        <v>251</v>
      </c>
      <c r="C25" s="8" t="s">
        <v>244</v>
      </c>
      <c r="D25" s="8">
        <v>4</v>
      </c>
      <c r="E25" s="289" t="s">
        <v>322</v>
      </c>
    </row>
    <row r="26" spans="1:5" ht="36" customHeight="1">
      <c r="A26" s="141" t="s">
        <v>323</v>
      </c>
      <c r="B26" s="149"/>
      <c r="C26" s="149"/>
      <c r="D26" s="149"/>
      <c r="E26" s="219"/>
    </row>
    <row r="27" spans="1:5" ht="30" customHeight="1">
      <c r="A27" s="50" t="s">
        <v>324</v>
      </c>
      <c r="B27" s="6" t="s">
        <v>129</v>
      </c>
      <c r="C27" s="149"/>
      <c r="D27" s="6">
        <v>4.5</v>
      </c>
      <c r="E27" s="249" t="s">
        <v>134</v>
      </c>
    </row>
    <row r="28" spans="1:5" ht="30" customHeight="1">
      <c r="A28" s="286" t="s">
        <v>325</v>
      </c>
      <c r="B28" s="8" t="s">
        <v>254</v>
      </c>
      <c r="C28" s="152" t="s">
        <v>329</v>
      </c>
      <c r="D28" s="152">
        <v>2.25</v>
      </c>
      <c r="E28" s="261" t="s">
        <v>282</v>
      </c>
    </row>
    <row r="29" spans="1:5" ht="30" customHeight="1">
      <c r="A29" s="50" t="s">
        <v>324</v>
      </c>
      <c r="B29" s="6" t="s">
        <v>171</v>
      </c>
      <c r="C29" s="6"/>
      <c r="D29" s="6" t="s">
        <v>452</v>
      </c>
      <c r="E29" s="75" t="s">
        <v>234</v>
      </c>
    </row>
    <row r="30" spans="1:5" ht="30" customHeight="1">
      <c r="A30" s="50" t="s">
        <v>325</v>
      </c>
      <c r="B30" s="6" t="s">
        <v>330</v>
      </c>
      <c r="C30" s="149" t="s">
        <v>331</v>
      </c>
      <c r="D30" s="149">
        <v>2.5</v>
      </c>
      <c r="E30" s="263" t="s">
        <v>295</v>
      </c>
    </row>
    <row r="31" spans="1:5" ht="30" customHeight="1">
      <c r="A31" s="287" t="s">
        <v>325</v>
      </c>
      <c r="B31" s="15" t="s">
        <v>332</v>
      </c>
      <c r="C31" s="6" t="s">
        <v>244</v>
      </c>
      <c r="D31" s="15" t="s">
        <v>452</v>
      </c>
      <c r="E31" s="249" t="s">
        <v>267</v>
      </c>
    </row>
    <row r="32" spans="1:5" ht="11.1" customHeight="1" thickBot="1">
      <c r="A32" s="277"/>
      <c r="B32" s="150"/>
      <c r="C32" s="150"/>
      <c r="D32" s="150"/>
      <c r="E32" s="265"/>
    </row>
    <row r="33" spans="1:5" ht="23.4" thickTop="1">
      <c r="A33" s="278" t="s">
        <v>141</v>
      </c>
      <c r="B33" s="146"/>
      <c r="C33" s="146"/>
      <c r="D33" s="146"/>
      <c r="E33" s="32"/>
    </row>
    <row r="34" spans="1:5" ht="36" customHeight="1">
      <c r="A34" s="279" t="s">
        <v>242</v>
      </c>
      <c r="B34" s="15" t="s">
        <v>248</v>
      </c>
      <c r="C34" s="6" t="s">
        <v>244</v>
      </c>
      <c r="D34" s="6">
        <v>5</v>
      </c>
      <c r="E34" s="32" t="s">
        <v>206</v>
      </c>
    </row>
    <row r="35" spans="1:5" ht="6" customHeight="1">
      <c r="A35" s="280"/>
      <c r="B35" s="52" t="s">
        <v>15</v>
      </c>
      <c r="C35" s="8" t="s">
        <v>15</v>
      </c>
      <c r="D35" s="152" t="s">
        <v>15</v>
      </c>
      <c r="E35" s="261" t="s">
        <v>15</v>
      </c>
    </row>
    <row r="36" spans="1:5" ht="30" customHeight="1">
      <c r="A36" s="279" t="s">
        <v>142</v>
      </c>
      <c r="B36" s="8" t="s">
        <v>334</v>
      </c>
      <c r="C36" s="158" t="s">
        <v>64</v>
      </c>
      <c r="D36" s="133">
        <v>2</v>
      </c>
      <c r="E36" s="254" t="s">
        <v>453</v>
      </c>
    </row>
    <row r="37" spans="1:5" ht="30" customHeight="1">
      <c r="A37" s="279" t="s">
        <v>247</v>
      </c>
      <c r="B37" s="39" t="s">
        <v>248</v>
      </c>
      <c r="C37" s="6" t="s">
        <v>244</v>
      </c>
      <c r="D37" s="6">
        <v>5</v>
      </c>
      <c r="E37" s="249" t="s">
        <v>146</v>
      </c>
    </row>
    <row r="38" spans="1:5" ht="30" customHeight="1">
      <c r="A38" s="281"/>
      <c r="B38" s="40" t="s">
        <v>249</v>
      </c>
      <c r="C38" s="8" t="s">
        <v>244</v>
      </c>
      <c r="D38" s="8">
        <v>3.5</v>
      </c>
      <c r="E38" s="255" t="s">
        <v>149</v>
      </c>
    </row>
    <row r="39" spans="1:5" ht="30" customHeight="1">
      <c r="A39" s="279" t="s">
        <v>250</v>
      </c>
      <c r="B39" s="15" t="s">
        <v>251</v>
      </c>
      <c r="C39" s="154" t="s">
        <v>229</v>
      </c>
      <c r="D39" s="6">
        <v>4</v>
      </c>
      <c r="E39" s="257" t="s">
        <v>337</v>
      </c>
    </row>
    <row r="40" spans="1:5" ht="30" customHeight="1">
      <c r="A40" s="279" t="s">
        <v>150</v>
      </c>
      <c r="B40" s="181" t="s">
        <v>121</v>
      </c>
      <c r="C40" s="4" t="s">
        <v>244</v>
      </c>
      <c r="D40" s="4">
        <v>6.5</v>
      </c>
      <c r="E40" s="267" t="s">
        <v>113</v>
      </c>
    </row>
    <row r="41" spans="1:5" ht="30" customHeight="1">
      <c r="A41" s="135"/>
      <c r="B41" s="39" t="s">
        <v>254</v>
      </c>
      <c r="C41" s="149" t="s">
        <v>339</v>
      </c>
      <c r="D41" s="149">
        <v>2</v>
      </c>
      <c r="E41" s="263" t="s">
        <v>340</v>
      </c>
    </row>
    <row r="42" spans="1:5" ht="30" customHeight="1">
      <c r="A42" s="135"/>
      <c r="B42" s="39" t="s">
        <v>254</v>
      </c>
      <c r="C42" s="149" t="s">
        <v>341</v>
      </c>
      <c r="D42" s="149">
        <v>2</v>
      </c>
      <c r="E42" s="263" t="s">
        <v>255</v>
      </c>
    </row>
    <row r="43" spans="1:5" ht="30" customHeight="1">
      <c r="A43" s="135"/>
      <c r="B43" s="44" t="s">
        <v>256</v>
      </c>
      <c r="C43" s="149" t="s">
        <v>342</v>
      </c>
      <c r="D43" s="149">
        <v>2</v>
      </c>
      <c r="E43" s="209" t="s">
        <v>343</v>
      </c>
    </row>
    <row r="44" spans="1:5" ht="30" customHeight="1">
      <c r="A44" s="135"/>
      <c r="B44" s="44" t="s">
        <v>256</v>
      </c>
      <c r="C44" s="149" t="s">
        <v>344</v>
      </c>
      <c r="D44" s="149">
        <v>2</v>
      </c>
      <c r="E44" s="263" t="s">
        <v>345</v>
      </c>
    </row>
    <row r="45" spans="1:5" ht="30" customHeight="1">
      <c r="A45" s="135"/>
      <c r="B45" s="40" t="s">
        <v>259</v>
      </c>
      <c r="C45" s="8"/>
      <c r="D45" s="8">
        <v>2</v>
      </c>
      <c r="E45" s="254" t="s">
        <v>260</v>
      </c>
    </row>
    <row r="46" spans="1:5" ht="22.8">
      <c r="A46" s="153" t="s">
        <v>163</v>
      </c>
      <c r="B46" s="149"/>
      <c r="C46" s="149"/>
      <c r="D46" s="149"/>
      <c r="E46" s="32"/>
    </row>
    <row r="47" spans="1:5" ht="30" customHeight="1">
      <c r="A47" s="39" t="s">
        <v>314</v>
      </c>
      <c r="B47" s="6"/>
      <c r="C47" s="6" t="s">
        <v>244</v>
      </c>
      <c r="D47" s="171" t="s">
        <v>452</v>
      </c>
      <c r="E47" s="32" t="s">
        <v>167</v>
      </c>
    </row>
    <row r="48" spans="1:5" ht="30" customHeight="1">
      <c r="A48" s="39" t="s">
        <v>347</v>
      </c>
      <c r="B48" s="6"/>
      <c r="C48" s="149" t="s">
        <v>348</v>
      </c>
      <c r="D48" s="149">
        <v>2.5</v>
      </c>
      <c r="E48" s="263" t="s">
        <v>349</v>
      </c>
    </row>
    <row r="49" spans="1:5" ht="30" customHeight="1">
      <c r="A49" s="39"/>
      <c r="B49" s="6"/>
      <c r="C49" s="149" t="s">
        <v>331</v>
      </c>
      <c r="D49" s="149">
        <v>2.5</v>
      </c>
      <c r="E49" s="263" t="s">
        <v>263</v>
      </c>
    </row>
    <row r="50" spans="1:5" ht="30" customHeight="1">
      <c r="A50" s="39" t="s">
        <v>251</v>
      </c>
      <c r="B50" s="6"/>
      <c r="C50" s="276" t="s">
        <v>350</v>
      </c>
      <c r="D50" s="154">
        <v>4</v>
      </c>
      <c r="E50" s="154" t="s">
        <v>454</v>
      </c>
    </row>
    <row r="51" spans="1:5" ht="30" customHeight="1">
      <c r="A51" s="39" t="s">
        <v>251</v>
      </c>
      <c r="B51" s="15"/>
      <c r="C51" s="276" t="s">
        <v>350</v>
      </c>
      <c r="D51" s="154">
        <v>4</v>
      </c>
      <c r="E51" s="257" t="s">
        <v>353</v>
      </c>
    </row>
    <row r="52" spans="1:5" ht="30" customHeight="1">
      <c r="A52" s="39" t="s">
        <v>251</v>
      </c>
      <c r="B52" s="15"/>
      <c r="C52" s="276" t="s">
        <v>350</v>
      </c>
      <c r="D52" s="154">
        <v>4</v>
      </c>
      <c r="E52" s="257" t="s">
        <v>455</v>
      </c>
    </row>
    <row r="53" spans="1:5" ht="30" customHeight="1">
      <c r="A53" s="39" t="s">
        <v>266</v>
      </c>
      <c r="B53" s="6"/>
      <c r="C53" s="6" t="s">
        <v>244</v>
      </c>
      <c r="D53" s="6" t="s">
        <v>452</v>
      </c>
      <c r="E53" s="32" t="s">
        <v>299</v>
      </c>
    </row>
    <row r="54" spans="1:5" ht="30" customHeight="1">
      <c r="A54" s="39" t="s">
        <v>266</v>
      </c>
      <c r="B54" s="15"/>
      <c r="C54" s="6" t="s">
        <v>244</v>
      </c>
      <c r="D54" s="15">
        <v>3</v>
      </c>
      <c r="E54" s="122" t="s">
        <v>111</v>
      </c>
    </row>
    <row r="55" spans="1:5" ht="6" customHeight="1" thickBot="1">
      <c r="A55" s="45"/>
      <c r="B55" s="151"/>
      <c r="C55" s="151"/>
      <c r="D55" s="151"/>
      <c r="E55" s="252"/>
    </row>
    <row r="56" spans="1:5" ht="21.6" thickTop="1">
      <c r="A56" s="42" t="s">
        <v>174</v>
      </c>
      <c r="B56" s="149"/>
      <c r="C56" s="149"/>
      <c r="D56" s="149"/>
      <c r="E56" s="235"/>
    </row>
    <row r="57" spans="1:5" ht="30" customHeight="1">
      <c r="A57" s="39" t="s">
        <v>358</v>
      </c>
      <c r="B57" s="202" t="s">
        <v>269</v>
      </c>
      <c r="C57" s="149"/>
      <c r="D57" s="6">
        <v>0</v>
      </c>
      <c r="E57" s="249" t="str">
        <f>E5</f>
        <v>I. Fairnie</v>
      </c>
    </row>
    <row r="58" spans="1:5" ht="30" customHeight="1">
      <c r="A58" s="39" t="s">
        <v>358</v>
      </c>
      <c r="B58" s="203" t="s">
        <v>359</v>
      </c>
      <c r="C58" s="149"/>
      <c r="D58" s="6">
        <v>1</v>
      </c>
      <c r="E58" s="249" t="s">
        <v>208</v>
      </c>
    </row>
    <row r="59" spans="1:5" ht="30" customHeight="1">
      <c r="A59" s="39" t="s">
        <v>358</v>
      </c>
      <c r="B59" s="203" t="s">
        <v>359</v>
      </c>
      <c r="C59" s="149"/>
      <c r="D59" s="6">
        <v>1</v>
      </c>
      <c r="E59" s="249" t="str">
        <f>E54</f>
        <v>K. Williams</v>
      </c>
    </row>
    <row r="60" spans="1:5" ht="30" customHeight="1">
      <c r="A60" s="39" t="s">
        <v>270</v>
      </c>
      <c r="B60" s="203" t="s">
        <v>361</v>
      </c>
      <c r="C60" s="6"/>
      <c r="D60" s="6">
        <v>1</v>
      </c>
      <c r="E60" s="249" t="s">
        <v>165</v>
      </c>
    </row>
    <row r="61" spans="1:5" ht="30" customHeight="1">
      <c r="A61" s="39" t="s">
        <v>270</v>
      </c>
      <c r="B61" s="203" t="s">
        <v>361</v>
      </c>
      <c r="C61" s="6"/>
      <c r="D61" s="6">
        <v>1.5</v>
      </c>
      <c r="E61" s="249" t="s">
        <v>161</v>
      </c>
    </row>
    <row r="62" spans="1:5" ht="30" customHeight="1" thickBot="1">
      <c r="A62" s="41" t="s">
        <v>176</v>
      </c>
      <c r="B62" s="204" t="s">
        <v>359</v>
      </c>
      <c r="C62" s="11"/>
      <c r="D62" s="11">
        <v>0.5</v>
      </c>
      <c r="E62" s="251" t="s">
        <v>177</v>
      </c>
    </row>
    <row r="63" spans="1:5" s="243" customFormat="1" ht="21.6" thickTop="1">
      <c r="A63" s="241" t="s">
        <v>178</v>
      </c>
      <c r="B63" s="242"/>
      <c r="C63" s="242"/>
      <c r="D63" s="242"/>
      <c r="E63" s="271"/>
    </row>
    <row r="64" spans="1:5" s="243" customFormat="1" ht="21">
      <c r="A64" s="244" t="s">
        <v>15</v>
      </c>
      <c r="B64" s="245" t="s">
        <v>248</v>
      </c>
      <c r="C64" s="245"/>
      <c r="D64" s="245" t="s">
        <v>15</v>
      </c>
      <c r="E64" s="273" t="str">
        <f>E34</f>
        <v>R. Philp</v>
      </c>
    </row>
    <row r="65" spans="1:7" s="243" customFormat="1" ht="21">
      <c r="A65" s="244"/>
      <c r="B65" s="245" t="s">
        <v>363</v>
      </c>
      <c r="C65" s="245"/>
      <c r="D65" s="245" t="s">
        <v>15</v>
      </c>
      <c r="E65" s="273" t="str">
        <f>E38</f>
        <v>T. Haeusler</v>
      </c>
    </row>
    <row r="66" spans="1:7" ht="8.1" customHeight="1" thickBot="1">
      <c r="A66" s="163"/>
      <c r="B66" s="164"/>
      <c r="C66" s="164"/>
      <c r="D66" s="164"/>
      <c r="E66" s="164"/>
    </row>
    <row r="67" spans="1:7" ht="16.2" thickTop="1"/>
    <row r="68" spans="1:7">
      <c r="A68" s="73"/>
      <c r="B68" s="73"/>
      <c r="C68" s="73"/>
      <c r="E68" s="165" t="s">
        <v>435</v>
      </c>
    </row>
    <row r="69" spans="1:7">
      <c r="A69" s="73"/>
      <c r="B69" s="73"/>
      <c r="C69" s="73"/>
      <c r="E69" s="36">
        <f>SUM(D7:D68)</f>
        <v>101.25</v>
      </c>
      <c r="G69" s="290">
        <v>2436</v>
      </c>
    </row>
    <row r="70" spans="1:7" ht="21">
      <c r="A70" s="73"/>
      <c r="B70" s="73"/>
      <c r="C70" t="s">
        <v>438</v>
      </c>
      <c r="D70" s="32"/>
      <c r="E70" s="36">
        <v>18</v>
      </c>
      <c r="F70" s="82">
        <f>E70/$E$69</f>
        <v>0.17777777777777778</v>
      </c>
      <c r="G70" s="68">
        <f>F70*$G$69</f>
        <v>433.06666666666666</v>
      </c>
    </row>
    <row r="71" spans="1:7" s="32" customFormat="1" ht="21">
      <c r="A71"/>
      <c r="B71"/>
      <c r="C71" t="s">
        <v>384</v>
      </c>
      <c r="E71" s="36">
        <v>12</v>
      </c>
      <c r="F71" s="82">
        <f>E71/$E$69</f>
        <v>0.11851851851851852</v>
      </c>
      <c r="G71" s="68">
        <f>F71*$G$69</f>
        <v>288.71111111111111</v>
      </c>
    </row>
    <row r="72" spans="1:7" s="32" customFormat="1" ht="21">
      <c r="A72" s="73"/>
      <c r="B72" s="73"/>
      <c r="C72" t="s">
        <v>229</v>
      </c>
      <c r="D72" s="36" t="s">
        <v>15</v>
      </c>
      <c r="E72" s="36">
        <v>12</v>
      </c>
      <c r="F72" s="82">
        <f>E72/$E$69</f>
        <v>0.11851851851851852</v>
      </c>
      <c r="G72" s="68">
        <f>F72*$G$69</f>
        <v>288.71111111111111</v>
      </c>
    </row>
    <row r="73" spans="1:7" s="32" customFormat="1" ht="21">
      <c r="A73" s="160" t="s">
        <v>15</v>
      </c>
      <c r="B73" s="73"/>
      <c r="C73" t="s">
        <v>244</v>
      </c>
      <c r="D73"/>
      <c r="E73" s="36">
        <f>E69-E70-E71-E72</f>
        <v>59.25</v>
      </c>
      <c r="F73" s="82">
        <f>E73/$E$69</f>
        <v>0.58518518518518514</v>
      </c>
      <c r="G73" s="68">
        <f>F73*$G$69</f>
        <v>1425.5111111111109</v>
      </c>
    </row>
    <row r="74" spans="1:7" s="32" customFormat="1" ht="21">
      <c r="A74" s="160" t="s">
        <v>15</v>
      </c>
      <c r="B74"/>
    </row>
    <row r="75" spans="1:7" s="32" customFormat="1" ht="21">
      <c r="A75" s="160" t="s">
        <v>15</v>
      </c>
      <c r="B75"/>
      <c r="C75"/>
      <c r="D75"/>
      <c r="E75"/>
    </row>
    <row r="76" spans="1:7" s="32" customFormat="1" ht="21">
      <c r="A76" s="160" t="s">
        <v>15</v>
      </c>
      <c r="B76"/>
      <c r="C76"/>
      <c r="D76"/>
      <c r="E76"/>
    </row>
    <row r="77" spans="1:7" s="32" customFormat="1" ht="21">
      <c r="A77" s="160" t="s">
        <v>15</v>
      </c>
      <c r="B77"/>
      <c r="C77"/>
      <c r="D77"/>
      <c r="E77"/>
    </row>
    <row r="78" spans="1:7" s="32" customFormat="1" ht="21">
      <c r="A78" s="160" t="s">
        <v>15</v>
      </c>
      <c r="B78"/>
      <c r="C78"/>
      <c r="D78"/>
      <c r="E78"/>
    </row>
  </sheetData>
  <pageMargins left="0" right="0" top="0" bottom="0" header="0.3" footer="0.3"/>
  <pageSetup paperSize="9" scale="44" orientation="landscape" horizontalDpi="0" verticalDpi="0" copies="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88"/>
  <sheetViews>
    <sheetView workbookViewId="0">
      <selection activeCell="B20" sqref="B20"/>
    </sheetView>
  </sheetViews>
  <sheetFormatPr defaultColWidth="11" defaultRowHeight="21"/>
  <cols>
    <col min="1" max="1" width="46" customWidth="1"/>
    <col min="2" max="2" width="20.8984375" customWidth="1"/>
    <col min="3" max="3" width="22.5" customWidth="1"/>
    <col min="4" max="9" width="18.8984375" customWidth="1"/>
    <col min="10" max="10" width="21.3984375" customWidth="1"/>
    <col min="11" max="11" width="26" style="32" customWidth="1"/>
    <col min="12" max="12" width="13" customWidth="1"/>
    <col min="13" max="13" width="25.5" customWidth="1"/>
    <col min="14" max="14" width="13.59765625" customWidth="1"/>
    <col min="15" max="15" width="13.09765625" customWidth="1"/>
  </cols>
  <sheetData>
    <row r="1" spans="1:16" ht="25.8">
      <c r="A1" s="1" t="s">
        <v>456</v>
      </c>
      <c r="B1" s="1"/>
      <c r="C1" s="1"/>
      <c r="D1" s="1"/>
      <c r="G1" s="170" t="s">
        <v>457</v>
      </c>
      <c r="I1" s="19"/>
      <c r="J1" s="19"/>
    </row>
    <row r="2" spans="1:16" ht="23.4" thickBot="1">
      <c r="A2" s="14" t="s">
        <v>84</v>
      </c>
      <c r="B2" s="14"/>
      <c r="C2" s="14"/>
      <c r="D2" s="14" t="s">
        <v>303</v>
      </c>
      <c r="E2" s="156">
        <v>42791</v>
      </c>
      <c r="F2" s="156">
        <v>42833</v>
      </c>
      <c r="G2" s="156">
        <v>42875</v>
      </c>
      <c r="H2" s="156">
        <v>43001</v>
      </c>
      <c r="I2" s="156">
        <v>43043</v>
      </c>
      <c r="J2" s="156">
        <v>43085</v>
      </c>
      <c r="K2" s="32" t="s">
        <v>458</v>
      </c>
      <c r="L2" t="s">
        <v>459</v>
      </c>
      <c r="M2" s="50" t="s">
        <v>460</v>
      </c>
      <c r="N2" t="s">
        <v>459</v>
      </c>
    </row>
    <row r="3" spans="1:16" ht="23.4" thickTop="1">
      <c r="A3" s="20" t="s">
        <v>91</v>
      </c>
      <c r="B3" s="146"/>
      <c r="C3" s="146"/>
      <c r="D3" s="146"/>
      <c r="E3" s="6"/>
      <c r="F3" s="6"/>
      <c r="G3" s="6"/>
      <c r="H3" s="49"/>
      <c r="I3" s="6"/>
      <c r="J3" s="172"/>
      <c r="M3" s="135"/>
    </row>
    <row r="4" spans="1:16">
      <c r="A4" s="135"/>
      <c r="B4" s="39" t="s">
        <v>92</v>
      </c>
      <c r="C4" s="6"/>
      <c r="D4" s="6"/>
      <c r="E4" s="15" t="s">
        <v>94</v>
      </c>
      <c r="F4" s="6" t="s">
        <v>98</v>
      </c>
      <c r="G4" s="6" t="s">
        <v>94</v>
      </c>
      <c r="H4" s="6" t="s">
        <v>98</v>
      </c>
      <c r="I4" s="6" t="s">
        <v>94</v>
      </c>
      <c r="J4" s="7" t="s">
        <v>98</v>
      </c>
      <c r="M4" s="135"/>
    </row>
    <row r="5" spans="1:16">
      <c r="A5" s="135"/>
      <c r="B5" s="39" t="s">
        <v>92</v>
      </c>
      <c r="C5" s="6"/>
      <c r="D5" s="6"/>
      <c r="E5" s="15" t="s">
        <v>461</v>
      </c>
      <c r="F5" s="6" t="s">
        <v>106</v>
      </c>
      <c r="G5" s="6" t="s">
        <v>461</v>
      </c>
      <c r="H5" s="212" t="s">
        <v>15</v>
      </c>
      <c r="I5" s="179" t="s">
        <v>15</v>
      </c>
      <c r="J5" s="7" t="s">
        <v>15</v>
      </c>
      <c r="M5" s="84" t="s">
        <v>462</v>
      </c>
      <c r="P5" s="218" t="s">
        <v>435</v>
      </c>
    </row>
    <row r="6" spans="1:16">
      <c r="A6" s="135"/>
      <c r="B6" s="39" t="s">
        <v>96</v>
      </c>
      <c r="C6" s="6"/>
      <c r="E6" s="15" t="s">
        <v>463</v>
      </c>
      <c r="F6" s="6" t="s">
        <v>137</v>
      </c>
      <c r="G6" s="6" t="s">
        <v>137</v>
      </c>
      <c r="H6" s="6" t="s">
        <v>463</v>
      </c>
      <c r="I6" s="6" t="s">
        <v>137</v>
      </c>
      <c r="J6" s="7" t="s">
        <v>463</v>
      </c>
      <c r="M6" s="135" t="s">
        <v>464</v>
      </c>
      <c r="N6" t="s">
        <v>465</v>
      </c>
      <c r="O6" t="s">
        <v>466</v>
      </c>
      <c r="P6">
        <v>5</v>
      </c>
    </row>
    <row r="7" spans="1:16">
      <c r="A7" s="135"/>
      <c r="B7" s="39" t="s">
        <v>467</v>
      </c>
      <c r="C7" s="6"/>
      <c r="D7" s="6"/>
      <c r="E7" s="15"/>
      <c r="G7" s="6"/>
      <c r="H7" s="6"/>
      <c r="I7" s="6"/>
      <c r="J7" s="7"/>
      <c r="M7" s="135" t="s">
        <v>468</v>
      </c>
      <c r="N7" t="s">
        <v>469</v>
      </c>
      <c r="O7" t="s">
        <v>466</v>
      </c>
      <c r="P7">
        <v>5</v>
      </c>
    </row>
    <row r="8" spans="1:16">
      <c r="A8" s="135"/>
      <c r="B8" s="39" t="s">
        <v>467</v>
      </c>
      <c r="C8" s="6"/>
      <c r="D8" s="6"/>
      <c r="E8" s="15"/>
      <c r="F8" s="6"/>
      <c r="G8" s="6"/>
      <c r="H8" s="6"/>
      <c r="I8" s="6"/>
      <c r="J8" s="7"/>
      <c r="M8" s="135" t="s">
        <v>470</v>
      </c>
      <c r="N8" t="s">
        <v>471</v>
      </c>
      <c r="O8" s="217" t="s">
        <v>259</v>
      </c>
      <c r="P8">
        <v>2</v>
      </c>
    </row>
    <row r="9" spans="1:16">
      <c r="A9" s="135"/>
      <c r="B9" s="39" t="s">
        <v>99</v>
      </c>
      <c r="C9" s="6"/>
      <c r="D9" s="6"/>
      <c r="E9" s="15" t="s">
        <v>100</v>
      </c>
      <c r="F9" s="16" t="s">
        <v>101</v>
      </c>
      <c r="G9" s="16" t="s">
        <v>101</v>
      </c>
      <c r="H9" s="16" t="s">
        <v>100</v>
      </c>
      <c r="I9" s="16" t="s">
        <v>100</v>
      </c>
      <c r="J9" s="180"/>
      <c r="M9" s="135" t="s">
        <v>472</v>
      </c>
      <c r="N9" t="s">
        <v>473</v>
      </c>
      <c r="O9" t="s">
        <v>388</v>
      </c>
      <c r="P9">
        <v>3</v>
      </c>
    </row>
    <row r="10" spans="1:16" ht="8.1" customHeight="1">
      <c r="A10" s="10" t="s">
        <v>15</v>
      </c>
      <c r="B10" s="147"/>
      <c r="C10" s="147"/>
      <c r="D10" s="147"/>
      <c r="E10" s="52"/>
      <c r="F10" s="8"/>
      <c r="G10" s="8"/>
      <c r="H10" s="8"/>
      <c r="I10" s="8"/>
      <c r="J10" s="9"/>
      <c r="M10" s="135"/>
    </row>
    <row r="11" spans="1:16" ht="22.8">
      <c r="A11" s="3" t="s">
        <v>19</v>
      </c>
      <c r="B11" s="148"/>
      <c r="C11" s="148"/>
      <c r="D11" s="148"/>
      <c r="E11" s="184"/>
      <c r="F11" s="4"/>
      <c r="G11" s="4"/>
      <c r="H11" s="4"/>
      <c r="I11" s="4"/>
      <c r="J11" s="5"/>
      <c r="K11" s="4"/>
      <c r="L11" s="4"/>
      <c r="M11" s="135" t="s">
        <v>474</v>
      </c>
      <c r="N11" t="s">
        <v>475</v>
      </c>
      <c r="O11" t="s">
        <v>476</v>
      </c>
      <c r="P11">
        <v>4</v>
      </c>
    </row>
    <row r="12" spans="1:16">
      <c r="A12" s="39" t="s">
        <v>102</v>
      </c>
      <c r="B12" s="6"/>
      <c r="C12" s="6"/>
      <c r="D12" s="6"/>
      <c r="E12" s="15" t="s">
        <v>103</v>
      </c>
      <c r="F12" s="15" t="s">
        <v>104</v>
      </c>
      <c r="G12" s="15" t="s">
        <v>15</v>
      </c>
      <c r="H12" s="15" t="s">
        <v>104</v>
      </c>
      <c r="I12" s="210" t="s">
        <v>15</v>
      </c>
      <c r="J12" s="26" t="s">
        <v>104</v>
      </c>
      <c r="L12" s="32"/>
      <c r="M12" s="135" t="s">
        <v>477</v>
      </c>
      <c r="N12" t="s">
        <v>478</v>
      </c>
      <c r="O12" t="s">
        <v>479</v>
      </c>
      <c r="P12">
        <v>1.5</v>
      </c>
    </row>
    <row r="13" spans="1:16">
      <c r="A13" s="39" t="s">
        <v>105</v>
      </c>
      <c r="B13" s="6"/>
      <c r="C13" s="6"/>
      <c r="D13" s="6"/>
      <c r="E13" s="15" t="s">
        <v>299</v>
      </c>
      <c r="F13" s="6" t="s">
        <v>316</v>
      </c>
      <c r="G13" s="6" t="s">
        <v>299</v>
      </c>
      <c r="H13" s="6" t="s">
        <v>316</v>
      </c>
      <c r="I13" s="6" t="s">
        <v>299</v>
      </c>
      <c r="J13" s="7" t="s">
        <v>316</v>
      </c>
      <c r="L13" s="32"/>
      <c r="M13" s="135" t="s">
        <v>480</v>
      </c>
      <c r="N13" t="s">
        <v>478</v>
      </c>
      <c r="O13" t="s">
        <v>479</v>
      </c>
      <c r="P13">
        <v>1.5</v>
      </c>
    </row>
    <row r="14" spans="1:16" ht="9.9" customHeight="1" thickBot="1">
      <c r="A14" s="21"/>
      <c r="B14" s="143"/>
      <c r="C14" s="143"/>
      <c r="D14" s="143"/>
      <c r="E14" s="164"/>
      <c r="F14" s="11"/>
      <c r="G14" s="11"/>
      <c r="H14" s="11"/>
      <c r="I14" s="11"/>
      <c r="J14" s="23"/>
      <c r="M14" s="135"/>
    </row>
    <row r="15" spans="1:16" ht="23.4" thickTop="1">
      <c r="A15" s="3" t="s">
        <v>108</v>
      </c>
      <c r="B15" s="146"/>
      <c r="C15" s="146"/>
      <c r="D15" s="146" t="s">
        <v>15</v>
      </c>
      <c r="E15" s="51"/>
      <c r="F15" s="2"/>
      <c r="G15" s="2"/>
      <c r="H15" s="2"/>
      <c r="I15" s="2"/>
      <c r="J15" s="7"/>
      <c r="K15" s="2"/>
      <c r="L15" t="s">
        <v>15</v>
      </c>
      <c r="M15" s="135"/>
      <c r="P15">
        <f>SUM(P6:P13)</f>
        <v>22</v>
      </c>
    </row>
    <row r="16" spans="1:16" ht="22.8">
      <c r="A16" s="40" t="s">
        <v>481</v>
      </c>
      <c r="B16" s="157"/>
      <c r="C16" s="157"/>
      <c r="D16" s="8">
        <v>4</v>
      </c>
      <c r="E16" s="52" t="s">
        <v>203</v>
      </c>
      <c r="F16" s="8" t="s">
        <v>203</v>
      </c>
      <c r="G16" s="8" t="s">
        <v>203</v>
      </c>
      <c r="H16" s="8" t="s">
        <v>203</v>
      </c>
      <c r="I16" s="8" t="s">
        <v>203</v>
      </c>
      <c r="J16" s="9" t="s">
        <v>203</v>
      </c>
      <c r="L16" s="15" t="s">
        <v>15</v>
      </c>
      <c r="M16" s="135"/>
    </row>
    <row r="17" spans="1:13">
      <c r="A17" s="39" t="s">
        <v>482</v>
      </c>
      <c r="B17" s="6"/>
      <c r="C17" s="6"/>
      <c r="D17" s="6">
        <v>3</v>
      </c>
      <c r="E17" s="51" t="s">
        <v>111</v>
      </c>
      <c r="F17" s="2" t="s">
        <v>110</v>
      </c>
      <c r="G17" s="2" t="s">
        <v>111</v>
      </c>
      <c r="H17" s="2" t="s">
        <v>110</v>
      </c>
      <c r="I17" s="2" t="s">
        <v>111</v>
      </c>
      <c r="J17" s="7" t="s">
        <v>110</v>
      </c>
      <c r="L17" s="2" t="s">
        <v>15</v>
      </c>
      <c r="M17" s="135"/>
    </row>
    <row r="18" spans="1:13">
      <c r="A18" s="39"/>
      <c r="B18" s="6"/>
      <c r="C18" s="6"/>
      <c r="D18" s="6">
        <v>3</v>
      </c>
      <c r="E18" s="51" t="s">
        <v>113</v>
      </c>
      <c r="F18" s="2" t="s">
        <v>113</v>
      </c>
      <c r="G18" s="51" t="s">
        <v>117</v>
      </c>
      <c r="H18" s="2" t="s">
        <v>112</v>
      </c>
      <c r="I18" s="2" t="s">
        <v>113</v>
      </c>
      <c r="J18" s="7" t="s">
        <v>112</v>
      </c>
      <c r="L18" s="2" t="s">
        <v>15</v>
      </c>
      <c r="M18" s="135"/>
    </row>
    <row r="19" spans="1:13">
      <c r="A19" s="39"/>
      <c r="B19" s="6"/>
      <c r="C19" s="6"/>
      <c r="D19" s="6">
        <v>3</v>
      </c>
      <c r="E19" s="51"/>
      <c r="F19" s="2" t="s">
        <v>161</v>
      </c>
      <c r="G19" s="2" t="s">
        <v>161</v>
      </c>
      <c r="H19" s="2" t="s">
        <v>161</v>
      </c>
      <c r="I19" s="2" t="s">
        <v>161</v>
      </c>
      <c r="J19" s="2" t="s">
        <v>161</v>
      </c>
      <c r="L19" s="2"/>
      <c r="M19" s="135"/>
    </row>
    <row r="20" spans="1:13">
      <c r="A20" s="39"/>
      <c r="B20" s="6"/>
      <c r="C20" s="6"/>
      <c r="D20" s="6"/>
      <c r="E20" s="51"/>
      <c r="F20" s="2" t="s">
        <v>208</v>
      </c>
      <c r="G20" s="2"/>
      <c r="H20" s="2"/>
      <c r="I20" s="2"/>
      <c r="J20" s="2"/>
      <c r="L20" s="2"/>
      <c r="M20" s="135"/>
    </row>
    <row r="21" spans="1:13">
      <c r="A21" s="40"/>
      <c r="B21" s="8"/>
      <c r="C21" s="8"/>
      <c r="D21" s="8">
        <v>3</v>
      </c>
      <c r="E21" s="52" t="s">
        <v>114</v>
      </c>
      <c r="F21" s="8" t="s">
        <v>311</v>
      </c>
      <c r="G21" s="8" t="s">
        <v>311</v>
      </c>
      <c r="H21" s="8" t="s">
        <v>114</v>
      </c>
      <c r="I21" s="8" t="s">
        <v>311</v>
      </c>
      <c r="J21" s="9" t="s">
        <v>114</v>
      </c>
      <c r="L21" s="2" t="s">
        <v>15</v>
      </c>
      <c r="M21" s="135"/>
    </row>
    <row r="22" spans="1:13">
      <c r="A22" s="39" t="s">
        <v>116</v>
      </c>
      <c r="B22" s="6"/>
      <c r="C22" s="6"/>
      <c r="D22" s="6">
        <v>2</v>
      </c>
      <c r="E22" s="51" t="s">
        <v>113</v>
      </c>
      <c r="F22" s="2" t="s">
        <v>113</v>
      </c>
      <c r="G22" s="51" t="s">
        <v>117</v>
      </c>
      <c r="H22" s="2" t="s">
        <v>117</v>
      </c>
      <c r="I22" s="2" t="s">
        <v>113</v>
      </c>
      <c r="J22" s="7" t="s">
        <v>117</v>
      </c>
      <c r="L22" s="2" t="s">
        <v>15</v>
      </c>
      <c r="M22" s="135"/>
    </row>
    <row r="23" spans="1:13">
      <c r="A23" s="39" t="s">
        <v>118</v>
      </c>
      <c r="B23" s="6"/>
      <c r="C23" s="6"/>
      <c r="D23" s="6">
        <v>1</v>
      </c>
      <c r="E23" s="51" t="s">
        <v>111</v>
      </c>
      <c r="F23" s="2" t="s">
        <v>110</v>
      </c>
      <c r="G23" s="2" t="s">
        <v>111</v>
      </c>
      <c r="H23" s="2" t="s">
        <v>110</v>
      </c>
      <c r="I23" s="2" t="s">
        <v>111</v>
      </c>
      <c r="J23" s="7" t="s">
        <v>110</v>
      </c>
      <c r="L23" s="2" t="s">
        <v>15</v>
      </c>
      <c r="M23" s="135"/>
    </row>
    <row r="24" spans="1:13">
      <c r="A24" s="39" t="s">
        <v>118</v>
      </c>
      <c r="B24" s="6"/>
      <c r="C24" s="6"/>
      <c r="D24" s="6">
        <v>1</v>
      </c>
      <c r="E24" s="51"/>
      <c r="F24" s="2" t="s">
        <v>161</v>
      </c>
      <c r="G24" s="2" t="s">
        <v>161</v>
      </c>
      <c r="H24" s="2" t="s">
        <v>161</v>
      </c>
      <c r="I24" s="2" t="s">
        <v>161</v>
      </c>
      <c r="J24" s="2" t="s">
        <v>161</v>
      </c>
      <c r="L24" s="2"/>
      <c r="M24" s="135"/>
    </row>
    <row r="25" spans="1:13">
      <c r="A25" s="39"/>
      <c r="B25" s="6"/>
      <c r="C25" s="6"/>
      <c r="D25" s="6"/>
      <c r="E25" s="51"/>
      <c r="F25" s="2" t="s">
        <v>111</v>
      </c>
      <c r="G25" s="2"/>
      <c r="H25" s="2"/>
      <c r="I25" s="2"/>
      <c r="J25" s="2"/>
      <c r="L25" s="2"/>
      <c r="M25" s="135"/>
    </row>
    <row r="26" spans="1:13" ht="21.6" thickBot="1">
      <c r="A26" s="41" t="s">
        <v>118</v>
      </c>
      <c r="B26" s="11"/>
      <c r="C26" s="11"/>
      <c r="D26" s="11">
        <v>1</v>
      </c>
      <c r="E26" s="164" t="s">
        <v>114</v>
      </c>
      <c r="F26" s="11" t="s">
        <v>311</v>
      </c>
      <c r="G26" s="11" t="s">
        <v>311</v>
      </c>
      <c r="H26" s="11" t="s">
        <v>114</v>
      </c>
      <c r="I26" s="11" t="s">
        <v>311</v>
      </c>
      <c r="J26" s="23" t="s">
        <v>114</v>
      </c>
      <c r="L26" s="2" t="s">
        <v>15</v>
      </c>
      <c r="M26" s="135"/>
    </row>
    <row r="27" spans="1:13" ht="23.4" thickTop="1">
      <c r="A27" s="13" t="s">
        <v>119</v>
      </c>
      <c r="B27" s="146"/>
      <c r="C27" s="146" t="s">
        <v>312</v>
      </c>
      <c r="D27" s="146"/>
      <c r="E27" s="51"/>
      <c r="F27" s="2"/>
      <c r="G27" s="2"/>
      <c r="H27" s="2"/>
      <c r="I27" s="2"/>
      <c r="J27" s="7"/>
      <c r="L27" s="2" t="s">
        <v>15</v>
      </c>
      <c r="M27" s="135"/>
    </row>
    <row r="28" spans="1:13">
      <c r="A28" s="42" t="s">
        <v>120</v>
      </c>
      <c r="B28" s="149"/>
      <c r="C28" s="149"/>
      <c r="D28" s="149"/>
      <c r="E28" s="15"/>
      <c r="F28" s="6"/>
      <c r="G28" s="6"/>
      <c r="H28" s="6"/>
      <c r="I28" s="6"/>
      <c r="J28" s="7"/>
      <c r="L28" s="2" t="s">
        <v>15</v>
      </c>
      <c r="M28" s="135"/>
    </row>
    <row r="29" spans="1:13">
      <c r="A29" s="135"/>
      <c r="B29" s="6" t="s">
        <v>375</v>
      </c>
      <c r="C29" s="6" t="s">
        <v>244</v>
      </c>
      <c r="D29" s="6">
        <v>1</v>
      </c>
      <c r="E29" s="15" t="s">
        <v>111</v>
      </c>
      <c r="F29" s="15" t="s">
        <v>311</v>
      </c>
      <c r="G29" s="6" t="s">
        <v>111</v>
      </c>
      <c r="H29" s="6" t="s">
        <v>114</v>
      </c>
      <c r="I29" s="6" t="s">
        <v>111</v>
      </c>
      <c r="J29" s="7" t="s">
        <v>114</v>
      </c>
      <c r="L29" s="2" t="s">
        <v>15</v>
      </c>
      <c r="M29" s="135"/>
    </row>
    <row r="30" spans="1:13">
      <c r="A30" s="135"/>
      <c r="B30" s="6" t="s">
        <v>314</v>
      </c>
      <c r="C30" s="6" t="s">
        <v>244</v>
      </c>
      <c r="D30" s="6">
        <v>2.5</v>
      </c>
      <c r="E30" s="15" t="s">
        <v>125</v>
      </c>
      <c r="F30" s="178" t="s">
        <v>15</v>
      </c>
      <c r="G30" s="178" t="s">
        <v>15</v>
      </c>
      <c r="H30" s="6" t="s">
        <v>125</v>
      </c>
      <c r="I30" s="178" t="s">
        <v>15</v>
      </c>
      <c r="J30" s="7" t="s">
        <v>125</v>
      </c>
      <c r="L30" s="2" t="s">
        <v>15</v>
      </c>
      <c r="M30" s="135"/>
    </row>
    <row r="31" spans="1:13">
      <c r="A31" s="135"/>
      <c r="B31" s="6" t="s">
        <v>388</v>
      </c>
      <c r="C31" s="6" t="s">
        <v>244</v>
      </c>
      <c r="D31" s="6">
        <v>3</v>
      </c>
      <c r="E31" s="15" t="s">
        <v>315</v>
      </c>
      <c r="F31" s="6" t="s">
        <v>206</v>
      </c>
      <c r="G31" s="6" t="s">
        <v>159</v>
      </c>
      <c r="H31" s="178" t="s">
        <v>15</v>
      </c>
      <c r="I31" s="6" t="s">
        <v>315</v>
      </c>
      <c r="J31" s="180" t="s">
        <v>15</v>
      </c>
      <c r="M31" s="135"/>
    </row>
    <row r="32" spans="1:13">
      <c r="A32" s="42" t="s">
        <v>317</v>
      </c>
      <c r="B32" s="149"/>
      <c r="C32" s="149"/>
      <c r="D32" s="149"/>
      <c r="E32" s="15"/>
      <c r="F32" s="6"/>
      <c r="G32" s="6"/>
      <c r="H32" s="6"/>
      <c r="I32" s="6"/>
      <c r="J32" s="25"/>
      <c r="M32" s="135"/>
    </row>
    <row r="33" spans="1:15">
      <c r="A33" s="39" t="s">
        <v>319</v>
      </c>
      <c r="B33" s="6" t="s">
        <v>251</v>
      </c>
      <c r="C33" s="16" t="s">
        <v>244</v>
      </c>
      <c r="D33" s="155">
        <v>4</v>
      </c>
      <c r="E33" s="15" t="s">
        <v>483</v>
      </c>
      <c r="F33" s="6" t="s">
        <v>134</v>
      </c>
      <c r="G33" s="15" t="s">
        <v>484</v>
      </c>
      <c r="H33" s="15" t="s">
        <v>484</v>
      </c>
      <c r="I33" s="178" t="s">
        <v>15</v>
      </c>
      <c r="J33" s="15" t="s">
        <v>484</v>
      </c>
      <c r="M33" s="135"/>
    </row>
    <row r="34" spans="1:15">
      <c r="A34" s="40" t="s">
        <v>321</v>
      </c>
      <c r="B34" s="8" t="s">
        <v>251</v>
      </c>
      <c r="C34" s="8" t="s">
        <v>244</v>
      </c>
      <c r="D34" s="8">
        <v>4</v>
      </c>
      <c r="E34" s="52" t="s">
        <v>131</v>
      </c>
      <c r="F34" s="8" t="s">
        <v>130</v>
      </c>
      <c r="G34" s="8" t="s">
        <v>131</v>
      </c>
      <c r="H34" s="8" t="s">
        <v>130</v>
      </c>
      <c r="I34" s="213" t="s">
        <v>15</v>
      </c>
      <c r="J34" s="9" t="s">
        <v>130</v>
      </c>
      <c r="M34" s="135"/>
    </row>
    <row r="35" spans="1:15">
      <c r="A35" s="42" t="s">
        <v>323</v>
      </c>
      <c r="B35" s="149"/>
      <c r="C35" s="149"/>
      <c r="D35" s="149"/>
      <c r="E35" s="6"/>
      <c r="F35" s="6"/>
      <c r="G35" s="6"/>
      <c r="H35" s="6"/>
      <c r="I35" s="6"/>
      <c r="J35" s="7"/>
      <c r="M35" s="135"/>
    </row>
    <row r="36" spans="1:15">
      <c r="A36" s="39" t="s">
        <v>324</v>
      </c>
      <c r="B36" s="6" t="s">
        <v>129</v>
      </c>
      <c r="C36" s="149"/>
      <c r="D36" s="6">
        <v>3.5</v>
      </c>
      <c r="E36" s="182" t="s">
        <v>134</v>
      </c>
      <c r="F36" s="182" t="s">
        <v>219</v>
      </c>
      <c r="G36" s="182" t="s">
        <v>134</v>
      </c>
      <c r="H36" s="182" t="s">
        <v>219</v>
      </c>
      <c r="I36" s="182" t="s">
        <v>134</v>
      </c>
      <c r="J36" s="183" t="s">
        <v>219</v>
      </c>
      <c r="M36" s="135"/>
    </row>
    <row r="37" spans="1:15">
      <c r="A37" s="40" t="s">
        <v>325</v>
      </c>
      <c r="B37" s="8" t="s">
        <v>314</v>
      </c>
      <c r="C37" s="152" t="s">
        <v>329</v>
      </c>
      <c r="D37" s="152">
        <v>2.5</v>
      </c>
      <c r="E37" s="52" t="s">
        <v>282</v>
      </c>
      <c r="F37" s="152" t="s">
        <v>282</v>
      </c>
      <c r="G37" s="152" t="s">
        <v>225</v>
      </c>
      <c r="H37" s="152" t="s">
        <v>225</v>
      </c>
      <c r="I37" s="152" t="s">
        <v>225</v>
      </c>
      <c r="J37" s="173" t="s">
        <v>225</v>
      </c>
      <c r="M37" s="135"/>
      <c r="O37">
        <v>2.5</v>
      </c>
    </row>
    <row r="38" spans="1:15">
      <c r="A38" s="39" t="s">
        <v>324</v>
      </c>
      <c r="B38" s="6" t="s">
        <v>424</v>
      </c>
      <c r="C38" s="6"/>
      <c r="D38" s="6">
        <v>3</v>
      </c>
      <c r="E38" s="51" t="s">
        <v>234</v>
      </c>
      <c r="F38" s="15" t="s">
        <v>159</v>
      </c>
      <c r="G38" s="6" t="s">
        <v>234</v>
      </c>
      <c r="H38" s="15" t="s">
        <v>315</v>
      </c>
      <c r="I38" s="6" t="s">
        <v>234</v>
      </c>
      <c r="J38" s="26" t="s">
        <v>159</v>
      </c>
      <c r="M38" s="135"/>
    </row>
    <row r="39" spans="1:15">
      <c r="A39" s="39" t="s">
        <v>325</v>
      </c>
      <c r="B39" s="6" t="s">
        <v>330</v>
      </c>
      <c r="C39" s="149" t="s">
        <v>331</v>
      </c>
      <c r="D39" s="149">
        <v>2</v>
      </c>
      <c r="E39" s="51" t="s">
        <v>485</v>
      </c>
      <c r="F39" s="149" t="s">
        <v>486</v>
      </c>
      <c r="G39" s="149" t="s">
        <v>225</v>
      </c>
      <c r="H39" s="149" t="s">
        <v>225</v>
      </c>
      <c r="I39" s="149" t="s">
        <v>225</v>
      </c>
      <c r="J39" s="174" t="s">
        <v>225</v>
      </c>
      <c r="K39" s="32" t="s">
        <v>15</v>
      </c>
      <c r="M39" s="135"/>
      <c r="O39">
        <v>2</v>
      </c>
    </row>
    <row r="40" spans="1:15">
      <c r="A40" s="40" t="s">
        <v>325</v>
      </c>
      <c r="B40" s="15" t="s">
        <v>332</v>
      </c>
      <c r="C40" s="6" t="s">
        <v>244</v>
      </c>
      <c r="D40" s="15">
        <v>2</v>
      </c>
      <c r="E40" s="15" t="s">
        <v>161</v>
      </c>
      <c r="F40" s="15" t="s">
        <v>487</v>
      </c>
      <c r="G40" s="15" t="s">
        <v>161</v>
      </c>
      <c r="H40" s="214" t="s">
        <v>241</v>
      </c>
      <c r="I40" s="15" t="s">
        <v>161</v>
      </c>
      <c r="J40" s="26" t="s">
        <v>241</v>
      </c>
      <c r="M40" s="135"/>
    </row>
    <row r="41" spans="1:15" ht="11.1" customHeight="1" thickBot="1">
      <c r="A41" s="22"/>
      <c r="B41" s="150"/>
      <c r="C41" s="150"/>
      <c r="D41" s="150"/>
      <c r="E41" s="12"/>
      <c r="F41" s="12"/>
      <c r="G41" s="12"/>
      <c r="H41" s="12"/>
      <c r="I41" s="12"/>
      <c r="J41" s="24"/>
      <c r="M41" s="135"/>
    </row>
    <row r="42" spans="1:15" ht="23.4" thickTop="1">
      <c r="A42" s="13" t="s">
        <v>141</v>
      </c>
      <c r="B42" s="146"/>
      <c r="C42" s="146"/>
      <c r="D42" s="146"/>
      <c r="E42" s="2"/>
      <c r="F42" s="2"/>
      <c r="G42" s="2"/>
      <c r="H42" s="2"/>
      <c r="I42" s="2"/>
      <c r="J42" s="7"/>
      <c r="M42" s="135"/>
    </row>
    <row r="43" spans="1:15" ht="22.8">
      <c r="A43" s="153" t="s">
        <v>144</v>
      </c>
      <c r="B43" s="15" t="s">
        <v>248</v>
      </c>
      <c r="C43" s="6" t="s">
        <v>244</v>
      </c>
      <c r="D43" s="149">
        <v>4</v>
      </c>
      <c r="E43" s="182" t="s">
        <v>114</v>
      </c>
      <c r="G43" s="208" t="s">
        <v>15</v>
      </c>
      <c r="H43" s="182" t="s">
        <v>114</v>
      </c>
      <c r="I43" s="182" t="s">
        <v>311</v>
      </c>
      <c r="J43" s="183" t="s">
        <v>114</v>
      </c>
      <c r="M43" s="135"/>
    </row>
    <row r="44" spans="1:15">
      <c r="A44" s="42" t="s">
        <v>142</v>
      </c>
      <c r="B44" s="8" t="s">
        <v>488</v>
      </c>
      <c r="C44" s="158" t="s">
        <v>143</v>
      </c>
      <c r="D44" s="159">
        <v>2.5</v>
      </c>
      <c r="E44" s="52" t="s">
        <v>335</v>
      </c>
      <c r="F44" s="52" t="s">
        <v>335</v>
      </c>
      <c r="G44" s="52" t="s">
        <v>335</v>
      </c>
      <c r="H44" s="52" t="s">
        <v>335</v>
      </c>
      <c r="I44" s="52" t="s">
        <v>335</v>
      </c>
      <c r="J44" s="53" t="s">
        <v>335</v>
      </c>
      <c r="M44" s="135"/>
    </row>
    <row r="45" spans="1:15">
      <c r="A45" s="42" t="s">
        <v>247</v>
      </c>
      <c r="B45" s="39" t="s">
        <v>248</v>
      </c>
      <c r="C45" s="6" t="s">
        <v>244</v>
      </c>
      <c r="D45" s="6">
        <v>4</v>
      </c>
      <c r="E45" s="51" t="s">
        <v>146</v>
      </c>
      <c r="F45" s="2" t="s">
        <v>113</v>
      </c>
      <c r="G45" s="2" t="s">
        <v>146</v>
      </c>
      <c r="H45" s="2" t="s">
        <v>146</v>
      </c>
      <c r="I45" s="2" t="s">
        <v>117</v>
      </c>
      <c r="J45" s="7" t="s">
        <v>112</v>
      </c>
      <c r="M45" s="135"/>
    </row>
    <row r="46" spans="1:15">
      <c r="A46" s="39"/>
      <c r="B46" s="40" t="s">
        <v>249</v>
      </c>
      <c r="C46" s="8" t="s">
        <v>244</v>
      </c>
      <c r="D46" s="8">
        <v>4</v>
      </c>
      <c r="E46" s="8" t="s">
        <v>149</v>
      </c>
      <c r="F46" s="8" t="s">
        <v>489</v>
      </c>
      <c r="G46" s="8" t="s">
        <v>149</v>
      </c>
      <c r="H46" s="215" t="s">
        <v>15</v>
      </c>
      <c r="I46" s="8" t="s">
        <v>149</v>
      </c>
      <c r="J46" s="9" t="s">
        <v>148</v>
      </c>
      <c r="M46" s="135"/>
    </row>
    <row r="47" spans="1:15">
      <c r="A47" s="42" t="s">
        <v>250</v>
      </c>
      <c r="B47" s="15" t="s">
        <v>476</v>
      </c>
      <c r="D47" s="6">
        <v>4</v>
      </c>
      <c r="F47" s="178" t="s">
        <v>15</v>
      </c>
      <c r="G47" s="2" t="s">
        <v>490</v>
      </c>
      <c r="H47" s="51" t="s">
        <v>291</v>
      </c>
      <c r="I47" s="2" t="s">
        <v>490</v>
      </c>
      <c r="J47" s="26" t="s">
        <v>291</v>
      </c>
      <c r="M47" s="135"/>
    </row>
    <row r="48" spans="1:15">
      <c r="B48" s="6"/>
      <c r="C48" s="6"/>
      <c r="D48" s="6"/>
      <c r="E48" s="6"/>
      <c r="F48" s="6"/>
      <c r="G48" s="6"/>
      <c r="H48" s="6"/>
      <c r="I48" s="6"/>
      <c r="J48" s="25"/>
      <c r="M48" s="135"/>
    </row>
    <row r="49" spans="1:16" ht="21.6" thickBot="1">
      <c r="A49" s="42" t="s">
        <v>150</v>
      </c>
      <c r="B49" s="181" t="s">
        <v>121</v>
      </c>
      <c r="C49" s="4" t="s">
        <v>244</v>
      </c>
      <c r="D49" s="4">
        <v>1.5</v>
      </c>
      <c r="E49" s="184" t="s">
        <v>113</v>
      </c>
      <c r="F49" s="4" t="s">
        <v>338</v>
      </c>
      <c r="G49" s="205" t="s">
        <v>113</v>
      </c>
      <c r="H49" s="4" t="s">
        <v>338</v>
      </c>
      <c r="I49" s="4" t="s">
        <v>113</v>
      </c>
      <c r="J49" s="5" t="s">
        <v>338</v>
      </c>
      <c r="K49" s="37"/>
      <c r="M49" s="135"/>
    </row>
    <row r="50" spans="1:16" ht="21.6" thickTop="1">
      <c r="A50" s="135"/>
      <c r="B50" s="39" t="s">
        <v>254</v>
      </c>
      <c r="C50" s="149" t="s">
        <v>339</v>
      </c>
      <c r="D50" s="149">
        <v>2</v>
      </c>
      <c r="E50" s="15" t="s">
        <v>287</v>
      </c>
      <c r="F50" s="149" t="s">
        <v>491</v>
      </c>
      <c r="G50" s="149" t="s">
        <v>225</v>
      </c>
      <c r="H50" s="149" t="s">
        <v>225</v>
      </c>
      <c r="I50" s="149" t="s">
        <v>225</v>
      </c>
      <c r="J50" s="174" t="s">
        <v>225</v>
      </c>
      <c r="M50" s="135"/>
      <c r="O50">
        <v>2</v>
      </c>
    </row>
    <row r="51" spans="1:16">
      <c r="A51" s="135"/>
      <c r="B51" s="39" t="s">
        <v>254</v>
      </c>
      <c r="C51" s="149" t="s">
        <v>341</v>
      </c>
      <c r="D51" s="149">
        <v>2</v>
      </c>
      <c r="E51" s="15" t="s">
        <v>492</v>
      </c>
      <c r="F51" s="149" t="s">
        <v>289</v>
      </c>
      <c r="G51" s="149" t="s">
        <v>225</v>
      </c>
      <c r="H51" s="149" t="s">
        <v>225</v>
      </c>
      <c r="I51" s="149" t="s">
        <v>225</v>
      </c>
      <c r="J51" s="174" t="s">
        <v>225</v>
      </c>
      <c r="M51" s="135"/>
      <c r="O51">
        <v>3</v>
      </c>
    </row>
    <row r="52" spans="1:16">
      <c r="A52" s="135"/>
      <c r="B52" s="44" t="s">
        <v>256</v>
      </c>
      <c r="C52" s="149" t="s">
        <v>342</v>
      </c>
      <c r="D52" s="149">
        <v>2</v>
      </c>
      <c r="E52" s="15" t="s">
        <v>445</v>
      </c>
      <c r="F52" s="209" t="s">
        <v>287</v>
      </c>
      <c r="G52" s="149" t="s">
        <v>225</v>
      </c>
      <c r="H52" s="149" t="s">
        <v>225</v>
      </c>
      <c r="I52" s="149" t="s">
        <v>225</v>
      </c>
      <c r="J52" s="174" t="s">
        <v>225</v>
      </c>
      <c r="K52" s="32" t="s">
        <v>15</v>
      </c>
      <c r="M52" s="135"/>
      <c r="O52">
        <v>2</v>
      </c>
    </row>
    <row r="53" spans="1:16">
      <c r="A53" s="135"/>
      <c r="B53" s="44" t="s">
        <v>256</v>
      </c>
      <c r="C53" s="149" t="s">
        <v>344</v>
      </c>
      <c r="D53" s="149">
        <v>2</v>
      </c>
      <c r="E53" s="15" t="s">
        <v>300</v>
      </c>
      <c r="F53" s="149" t="s">
        <v>345</v>
      </c>
      <c r="G53" s="149" t="s">
        <v>225</v>
      </c>
      <c r="H53" s="149" t="s">
        <v>225</v>
      </c>
      <c r="I53" s="149" t="s">
        <v>225</v>
      </c>
      <c r="J53" s="174" t="s">
        <v>225</v>
      </c>
      <c r="K53" s="32" t="s">
        <v>15</v>
      </c>
      <c r="M53" s="135"/>
      <c r="O53">
        <v>2</v>
      </c>
    </row>
    <row r="54" spans="1:16">
      <c r="A54" s="135"/>
      <c r="B54" s="40" t="s">
        <v>259</v>
      </c>
      <c r="C54" s="8"/>
      <c r="D54" s="8">
        <v>2</v>
      </c>
      <c r="E54" s="52" t="s">
        <v>157</v>
      </c>
      <c r="F54" s="52" t="s">
        <v>156</v>
      </c>
      <c r="G54" s="52" t="s">
        <v>157</v>
      </c>
      <c r="H54" s="52" t="s">
        <v>156</v>
      </c>
      <c r="I54" s="52" t="s">
        <v>157</v>
      </c>
      <c r="J54" s="53" t="s">
        <v>156</v>
      </c>
      <c r="K54" s="32" t="s">
        <v>15</v>
      </c>
      <c r="M54" s="135"/>
    </row>
    <row r="55" spans="1:16" ht="22.8">
      <c r="A55" s="153" t="s">
        <v>163</v>
      </c>
      <c r="B55" s="149"/>
      <c r="C55" s="149"/>
      <c r="D55" s="149"/>
      <c r="E55" s="2"/>
      <c r="F55" s="2"/>
      <c r="G55" s="2"/>
      <c r="H55" s="2"/>
      <c r="I55" s="2"/>
      <c r="J55" s="7"/>
      <c r="M55" s="135"/>
    </row>
    <row r="56" spans="1:16">
      <c r="A56" s="39" t="s">
        <v>164</v>
      </c>
      <c r="B56" s="6"/>
      <c r="C56" s="6" t="s">
        <v>244</v>
      </c>
      <c r="D56" s="6">
        <v>1.5</v>
      </c>
      <c r="E56" s="2" t="s">
        <v>114</v>
      </c>
      <c r="F56" s="2" t="s">
        <v>165</v>
      </c>
      <c r="G56" s="2" t="s">
        <v>311</v>
      </c>
      <c r="H56" s="2" t="s">
        <v>165</v>
      </c>
      <c r="I56" s="2" t="s">
        <v>311</v>
      </c>
      <c r="J56" s="7" t="s">
        <v>165</v>
      </c>
      <c r="M56" s="135"/>
    </row>
    <row r="57" spans="1:16">
      <c r="A57" s="39" t="s">
        <v>314</v>
      </c>
      <c r="B57" s="6"/>
      <c r="C57" s="6" t="s">
        <v>244</v>
      </c>
      <c r="D57" s="171">
        <v>2.5</v>
      </c>
      <c r="E57" s="177" t="s">
        <v>113</v>
      </c>
      <c r="F57" s="207" t="s">
        <v>15</v>
      </c>
      <c r="G57" s="2" t="s">
        <v>167</v>
      </c>
      <c r="H57" s="216" t="s">
        <v>15</v>
      </c>
      <c r="I57" s="2" t="s">
        <v>167</v>
      </c>
      <c r="J57" s="26" t="s">
        <v>160</v>
      </c>
      <c r="M57" s="135"/>
    </row>
    <row r="58" spans="1:16">
      <c r="A58" s="39" t="s">
        <v>314</v>
      </c>
      <c r="B58" s="6"/>
      <c r="C58" s="149" t="s">
        <v>348</v>
      </c>
      <c r="D58" s="149">
        <v>2.5</v>
      </c>
      <c r="E58" s="15" t="s">
        <v>289</v>
      </c>
      <c r="F58" s="149" t="s">
        <v>430</v>
      </c>
      <c r="G58" s="149" t="s">
        <v>225</v>
      </c>
      <c r="H58" s="149" t="s">
        <v>225</v>
      </c>
      <c r="I58" s="149" t="s">
        <v>225</v>
      </c>
      <c r="J58" s="174" t="s">
        <v>225</v>
      </c>
      <c r="M58" s="135"/>
      <c r="O58">
        <v>3</v>
      </c>
    </row>
    <row r="59" spans="1:16">
      <c r="A59" s="39" t="s">
        <v>15</v>
      </c>
      <c r="B59" s="6"/>
      <c r="C59" s="6" t="s">
        <v>15</v>
      </c>
      <c r="D59" s="171" t="s">
        <v>15</v>
      </c>
      <c r="E59" s="15" t="s">
        <v>490</v>
      </c>
      <c r="M59" s="135"/>
    </row>
    <row r="60" spans="1:16">
      <c r="A60" s="39" t="s">
        <v>493</v>
      </c>
      <c r="B60" s="6"/>
      <c r="C60" s="154" t="s">
        <v>494</v>
      </c>
      <c r="D60" s="154">
        <v>4.5</v>
      </c>
      <c r="E60" s="154" t="s">
        <v>495</v>
      </c>
      <c r="F60" s="154" t="s">
        <v>496</v>
      </c>
      <c r="G60" s="154" t="s">
        <v>497</v>
      </c>
      <c r="H60" s="154" t="s">
        <v>497</v>
      </c>
      <c r="I60" s="154" t="s">
        <v>497</v>
      </c>
      <c r="J60" s="154" t="s">
        <v>497</v>
      </c>
      <c r="M60" s="135"/>
      <c r="P60">
        <v>4.5</v>
      </c>
    </row>
    <row r="61" spans="1:16">
      <c r="A61" s="39" t="s">
        <v>493</v>
      </c>
      <c r="B61" s="15"/>
      <c r="C61" s="154" t="s">
        <v>494</v>
      </c>
      <c r="D61" s="154">
        <v>4.5</v>
      </c>
      <c r="E61" s="154" t="s">
        <v>498</v>
      </c>
      <c r="F61" s="154" t="s">
        <v>499</v>
      </c>
      <c r="G61" s="154" t="s">
        <v>500</v>
      </c>
      <c r="H61" s="154" t="s">
        <v>500</v>
      </c>
      <c r="I61" s="154" t="s">
        <v>500</v>
      </c>
      <c r="J61" s="154" t="s">
        <v>500</v>
      </c>
      <c r="K61" s="32" t="s">
        <v>15</v>
      </c>
      <c r="M61" s="135"/>
      <c r="P61">
        <v>4.5</v>
      </c>
    </row>
    <row r="62" spans="1:16">
      <c r="A62" s="39" t="s">
        <v>493</v>
      </c>
      <c r="B62" s="15"/>
      <c r="C62" s="154" t="s">
        <v>494</v>
      </c>
      <c r="D62" s="154">
        <v>4.5</v>
      </c>
      <c r="E62" s="154" t="s">
        <v>501</v>
      </c>
      <c r="F62" s="154" t="s">
        <v>502</v>
      </c>
      <c r="G62" s="154" t="s">
        <v>503</v>
      </c>
      <c r="H62" s="154" t="s">
        <v>503</v>
      </c>
      <c r="I62" s="154" t="s">
        <v>503</v>
      </c>
      <c r="J62" s="154" t="s">
        <v>503</v>
      </c>
      <c r="K62" s="32" t="s">
        <v>15</v>
      </c>
      <c r="M62" s="135"/>
      <c r="P62">
        <v>4.5</v>
      </c>
    </row>
    <row r="63" spans="1:16">
      <c r="A63" s="39" t="s">
        <v>493</v>
      </c>
      <c r="B63" s="15"/>
      <c r="C63" s="154" t="s">
        <v>494</v>
      </c>
      <c r="D63" s="154">
        <v>4.5</v>
      </c>
      <c r="E63" s="154" t="s">
        <v>504</v>
      </c>
      <c r="F63" s="154" t="s">
        <v>505</v>
      </c>
      <c r="G63" s="154" t="s">
        <v>506</v>
      </c>
      <c r="H63" s="154" t="s">
        <v>506</v>
      </c>
      <c r="I63" s="154" t="s">
        <v>506</v>
      </c>
      <c r="J63" s="154" t="s">
        <v>506</v>
      </c>
      <c r="K63" s="32" t="s">
        <v>15</v>
      </c>
      <c r="M63" s="135"/>
      <c r="P63">
        <v>4.5</v>
      </c>
    </row>
    <row r="64" spans="1:16" ht="18">
      <c r="A64" s="39" t="s">
        <v>507</v>
      </c>
      <c r="B64" s="6"/>
      <c r="C64" s="6" t="s">
        <v>244</v>
      </c>
      <c r="D64" s="6">
        <v>2</v>
      </c>
      <c r="E64" s="15" t="s">
        <v>267</v>
      </c>
      <c r="F64" s="51" t="s">
        <v>135</v>
      </c>
      <c r="G64" s="2" t="s">
        <v>267</v>
      </c>
      <c r="H64" s="51" t="s">
        <v>135</v>
      </c>
      <c r="I64" s="2" t="s">
        <v>267</v>
      </c>
      <c r="J64" s="26" t="s">
        <v>135</v>
      </c>
      <c r="K64" s="2" t="s">
        <v>15</v>
      </c>
      <c r="M64" s="135"/>
    </row>
    <row r="65" spans="1:17" ht="18">
      <c r="A65" s="39" t="s">
        <v>507</v>
      </c>
      <c r="B65" s="15"/>
      <c r="C65" s="6" t="s">
        <v>244</v>
      </c>
      <c r="D65" s="15">
        <v>2</v>
      </c>
      <c r="E65" s="177" t="s">
        <v>15</v>
      </c>
      <c r="F65" s="6" t="s">
        <v>172</v>
      </c>
      <c r="G65" s="6" t="s">
        <v>173</v>
      </c>
      <c r="H65" s="6" t="s">
        <v>172</v>
      </c>
      <c r="I65" s="6" t="s">
        <v>173</v>
      </c>
      <c r="J65" s="7" t="s">
        <v>172</v>
      </c>
      <c r="K65" s="2" t="s">
        <v>15</v>
      </c>
      <c r="M65" s="135"/>
    </row>
    <row r="66" spans="1:17" ht="6" customHeight="1" thickBot="1">
      <c r="A66" s="45"/>
      <c r="B66" s="151"/>
      <c r="C66" s="151"/>
      <c r="D66" s="151"/>
      <c r="E66" s="11"/>
      <c r="F66" s="11"/>
      <c r="G66" s="11"/>
      <c r="H66" s="11"/>
      <c r="I66" s="11"/>
      <c r="J66" s="23"/>
      <c r="K66" s="2" t="s">
        <v>15</v>
      </c>
      <c r="M66" s="135"/>
    </row>
    <row r="67" spans="1:17" ht="21.6" thickTop="1">
      <c r="A67" s="42" t="s">
        <v>174</v>
      </c>
      <c r="B67" s="149"/>
      <c r="C67" s="149"/>
      <c r="D67" s="149"/>
      <c r="J67" s="25"/>
      <c r="K67" s="32" t="s">
        <v>15</v>
      </c>
      <c r="M67" s="135"/>
    </row>
    <row r="68" spans="1:17">
      <c r="A68" s="39" t="s">
        <v>176</v>
      </c>
      <c r="B68" s="202" t="s">
        <v>508</v>
      </c>
      <c r="C68" s="149"/>
      <c r="D68" s="6">
        <v>0.5</v>
      </c>
      <c r="E68" s="15" t="str">
        <f t="shared" ref="E68:J68" si="0">E13</f>
        <v>J. Hall</v>
      </c>
      <c r="F68" s="15" t="str">
        <f t="shared" si="0"/>
        <v>D. Jordan</v>
      </c>
      <c r="G68" s="15" t="str">
        <f t="shared" si="0"/>
        <v>J. Hall</v>
      </c>
      <c r="H68" s="15" t="str">
        <f t="shared" si="0"/>
        <v>D. Jordan</v>
      </c>
      <c r="I68" s="15" t="str">
        <f t="shared" si="0"/>
        <v>J. Hall</v>
      </c>
      <c r="J68" s="26" t="str">
        <f t="shared" si="0"/>
        <v>D. Jordan</v>
      </c>
      <c r="M68" s="135"/>
    </row>
    <row r="69" spans="1:17">
      <c r="A69" s="39" t="s">
        <v>175</v>
      </c>
      <c r="B69" s="203" t="s">
        <v>361</v>
      </c>
      <c r="C69" s="6"/>
      <c r="D69" s="6">
        <v>2</v>
      </c>
      <c r="E69" s="15" t="s">
        <v>111</v>
      </c>
      <c r="F69" s="15" t="s">
        <v>165</v>
      </c>
      <c r="G69" s="15" t="s">
        <v>111</v>
      </c>
      <c r="H69" s="15" t="s">
        <v>165</v>
      </c>
      <c r="I69" s="15" t="s">
        <v>111</v>
      </c>
      <c r="J69" s="26" t="s">
        <v>165</v>
      </c>
      <c r="K69" s="32" t="s">
        <v>15</v>
      </c>
      <c r="M69" s="135"/>
    </row>
    <row r="70" spans="1:17">
      <c r="A70" s="39" t="s">
        <v>175</v>
      </c>
      <c r="B70" s="203" t="s">
        <v>361</v>
      </c>
      <c r="C70" s="6"/>
      <c r="D70" s="6">
        <v>2</v>
      </c>
      <c r="E70" s="15"/>
      <c r="F70" s="15" t="s">
        <v>161</v>
      </c>
      <c r="G70" s="15" t="s">
        <v>161</v>
      </c>
      <c r="H70" s="15" t="s">
        <v>161</v>
      </c>
      <c r="I70" s="15" t="s">
        <v>161</v>
      </c>
      <c r="J70" s="15" t="s">
        <v>161</v>
      </c>
      <c r="M70" s="135"/>
    </row>
    <row r="71" spans="1:17">
      <c r="A71" s="39" t="s">
        <v>175</v>
      </c>
      <c r="B71" s="203" t="s">
        <v>361</v>
      </c>
      <c r="C71" s="6"/>
      <c r="D71" s="6">
        <v>2</v>
      </c>
      <c r="E71" s="15" t="s">
        <v>113</v>
      </c>
      <c r="F71" s="15" t="s">
        <v>172</v>
      </c>
      <c r="G71" s="206" t="s">
        <v>113</v>
      </c>
      <c r="H71" s="15" t="s">
        <v>172</v>
      </c>
      <c r="I71" s="15" t="s">
        <v>113</v>
      </c>
      <c r="J71" s="26" t="s">
        <v>172</v>
      </c>
      <c r="M71" s="135"/>
    </row>
    <row r="72" spans="1:17" ht="21.6" thickBot="1">
      <c r="A72" s="41" t="s">
        <v>176</v>
      </c>
      <c r="B72" s="204" t="s">
        <v>359</v>
      </c>
      <c r="C72" s="11"/>
      <c r="D72" s="11">
        <v>0.5</v>
      </c>
      <c r="E72" s="164" t="s">
        <v>177</v>
      </c>
      <c r="F72" s="11" t="s">
        <v>489</v>
      </c>
      <c r="G72" s="11" t="s">
        <v>177</v>
      </c>
      <c r="H72" s="11" t="s">
        <v>509</v>
      </c>
      <c r="I72" s="11" t="s">
        <v>177</v>
      </c>
      <c r="J72" s="23" t="s">
        <v>509</v>
      </c>
      <c r="K72" s="32" t="s">
        <v>510</v>
      </c>
      <c r="M72" s="135"/>
    </row>
    <row r="73" spans="1:17" ht="21.6" thickTop="1">
      <c r="A73" s="160" t="s">
        <v>178</v>
      </c>
      <c r="B73" s="161"/>
      <c r="C73" s="161"/>
      <c r="D73" s="161"/>
      <c r="E73" s="162"/>
      <c r="F73" s="162"/>
      <c r="G73" s="162"/>
      <c r="H73" s="162"/>
      <c r="I73" s="162"/>
      <c r="J73" s="175"/>
      <c r="M73" s="135"/>
    </row>
    <row r="74" spans="1:17">
      <c r="A74" s="44" t="s">
        <v>511</v>
      </c>
      <c r="B74" s="15"/>
      <c r="C74" s="15"/>
      <c r="D74" s="15">
        <v>6</v>
      </c>
      <c r="E74" s="15" t="s">
        <v>113</v>
      </c>
      <c r="F74" s="15" t="s">
        <v>165</v>
      </c>
      <c r="G74" s="15" t="s">
        <v>512</v>
      </c>
      <c r="H74" s="15" t="s">
        <v>165</v>
      </c>
      <c r="I74" s="15" t="s">
        <v>113</v>
      </c>
      <c r="J74" s="26" t="s">
        <v>165</v>
      </c>
      <c r="M74" s="135"/>
    </row>
    <row r="75" spans="1:17">
      <c r="A75" s="44"/>
      <c r="B75" s="15"/>
      <c r="C75" s="15"/>
      <c r="D75" s="15"/>
      <c r="E75" s="15"/>
      <c r="F75" s="15"/>
      <c r="G75" s="15" t="s">
        <v>513</v>
      </c>
      <c r="H75" s="15"/>
      <c r="I75" s="15"/>
      <c r="J75" s="26"/>
      <c r="M75" s="135"/>
    </row>
    <row r="76" spans="1:17" ht="8.1" customHeight="1" thickBot="1">
      <c r="A76" s="163"/>
      <c r="B76" s="164"/>
      <c r="C76" s="164"/>
      <c r="D76" s="164"/>
      <c r="E76" s="164"/>
      <c r="F76" s="164"/>
      <c r="G76" s="164"/>
      <c r="H76" s="164"/>
      <c r="I76" s="164"/>
      <c r="J76" s="176"/>
      <c r="M76" s="135"/>
    </row>
    <row r="77" spans="1:17" ht="21.6" thickTop="1">
      <c r="E77" s="169" t="s">
        <v>514</v>
      </c>
      <c r="F77" s="169" t="s">
        <v>515</v>
      </c>
      <c r="J77" s="6"/>
      <c r="K77" s="32" t="s">
        <v>15</v>
      </c>
    </row>
    <row r="78" spans="1:17">
      <c r="A78" s="73"/>
      <c r="B78" s="73"/>
      <c r="C78" s="73"/>
      <c r="D78" s="165" t="s">
        <v>435</v>
      </c>
      <c r="E78" s="168">
        <v>2600</v>
      </c>
      <c r="F78" s="36"/>
      <c r="G78" t="s">
        <v>516</v>
      </c>
      <c r="K78" s="34" t="s">
        <v>15</v>
      </c>
      <c r="O78">
        <f>SUM(O16:O77)</f>
        <v>16.5</v>
      </c>
      <c r="P78">
        <f>SUM(P16:P77)</f>
        <v>18</v>
      </c>
      <c r="Q78" t="e">
        <f>#REF!+O78+P78</f>
        <v>#REF!</v>
      </c>
    </row>
    <row r="79" spans="1:17">
      <c r="A79" s="73"/>
      <c r="B79" s="73"/>
      <c r="C79" s="73"/>
      <c r="D79" s="36">
        <f>SUM(D15:D78)</f>
        <v>120</v>
      </c>
      <c r="E79" s="36"/>
      <c r="F79" s="36"/>
      <c r="G79" s="36"/>
      <c r="H79" s="36"/>
      <c r="I79" s="36"/>
      <c r="J79" s="36"/>
      <c r="O79" s="67" t="e">
        <f>O78/Q78</f>
        <v>#REF!</v>
      </c>
      <c r="P79" s="67" t="e">
        <f>P78/Q78</f>
        <v>#REF!</v>
      </c>
    </row>
    <row r="80" spans="1:17">
      <c r="A80" s="73"/>
      <c r="B80" s="73"/>
      <c r="C80" t="s">
        <v>244</v>
      </c>
      <c r="D80" s="36">
        <f>D79-D81-D82</f>
        <v>87</v>
      </c>
      <c r="E80" s="166">
        <f>D80/D79</f>
        <v>0.72499999999999998</v>
      </c>
      <c r="F80" s="168">
        <f>E80*E78</f>
        <v>1885</v>
      </c>
      <c r="G80" s="36"/>
      <c r="H80" s="36"/>
      <c r="I80" s="36"/>
      <c r="J80" s="36"/>
    </row>
    <row r="81" spans="1:10">
      <c r="C81" t="s">
        <v>438</v>
      </c>
      <c r="D81" s="36">
        <v>15</v>
      </c>
      <c r="E81" s="166">
        <f>D81/D79</f>
        <v>0.125</v>
      </c>
      <c r="F81" s="168">
        <f>E81*E78</f>
        <v>325</v>
      </c>
      <c r="G81" s="36"/>
      <c r="H81" s="36"/>
      <c r="I81" s="36"/>
      <c r="J81" s="36"/>
    </row>
    <row r="82" spans="1:10">
      <c r="A82" s="73"/>
      <c r="B82" s="73"/>
      <c r="C82" t="s">
        <v>517</v>
      </c>
      <c r="D82" s="36">
        <v>18</v>
      </c>
      <c r="E82" s="167">
        <f>D82/D79</f>
        <v>0.15</v>
      </c>
      <c r="F82" s="168">
        <f>E78-F80-F81</f>
        <v>390</v>
      </c>
      <c r="G82" s="36"/>
      <c r="H82" s="36"/>
      <c r="I82" s="36"/>
      <c r="J82" s="36"/>
    </row>
    <row r="83" spans="1:10">
      <c r="A83" s="160" t="s">
        <v>15</v>
      </c>
      <c r="B83" s="73"/>
      <c r="D83" s="36" t="s">
        <v>15</v>
      </c>
      <c r="E83" s="36"/>
      <c r="G83" s="36"/>
      <c r="H83" s="36"/>
      <c r="I83" s="36"/>
      <c r="J83" s="36"/>
    </row>
    <row r="84" spans="1:10">
      <c r="A84" s="160" t="s">
        <v>15</v>
      </c>
    </row>
    <row r="85" spans="1:10">
      <c r="A85" s="160" t="s">
        <v>15</v>
      </c>
    </row>
    <row r="86" spans="1:10">
      <c r="A86" s="160" t="s">
        <v>15</v>
      </c>
    </row>
    <row r="87" spans="1:10">
      <c r="A87" s="160" t="s">
        <v>15</v>
      </c>
    </row>
    <row r="88" spans="1:10">
      <c r="A88" s="160" t="s">
        <v>15</v>
      </c>
    </row>
  </sheetData>
  <pageMargins left="0" right="0" top="0" bottom="0" header="0.30000000000000004" footer="0.30000000000000004"/>
  <pageSetup paperSize="9" scale="46" orientation="portrait" horizontalDpi="0" verticalDpi="0" copies="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4360A-D93B-544C-9A05-D6A51160B8C2}">
  <sheetPr>
    <pageSetUpPr fitToPage="1"/>
  </sheetPr>
  <dimension ref="A1:K76"/>
  <sheetViews>
    <sheetView workbookViewId="0">
      <selection activeCell="G77" sqref="G77"/>
    </sheetView>
  </sheetViews>
  <sheetFormatPr defaultColWidth="11" defaultRowHeight="15.6"/>
  <cols>
    <col min="1" max="1" width="41.5" customWidth="1"/>
    <col min="2" max="2" width="26.3984375" customWidth="1"/>
    <col min="3" max="3" width="22.59765625" customWidth="1"/>
    <col min="5" max="5" width="24.8984375" customWidth="1"/>
    <col min="7" max="7" width="15.8984375" customWidth="1"/>
    <col min="10" max="10" width="13.8984375" customWidth="1"/>
  </cols>
  <sheetData>
    <row r="1" spans="1:11" ht="25.8">
      <c r="A1" s="1" t="s">
        <v>456</v>
      </c>
      <c r="B1" s="1"/>
      <c r="C1" s="1"/>
      <c r="D1" s="1"/>
      <c r="E1" s="19"/>
    </row>
    <row r="2" spans="1:11" ht="23.4" thickBot="1">
      <c r="A2" s="14" t="s">
        <v>84</v>
      </c>
      <c r="B2" s="14"/>
      <c r="C2" s="14"/>
      <c r="D2" s="14" t="s">
        <v>303</v>
      </c>
      <c r="E2" s="156">
        <v>43085</v>
      </c>
      <c r="F2" t="s">
        <v>15</v>
      </c>
      <c r="G2" s="235" t="s">
        <v>293</v>
      </c>
      <c r="H2" s="235" t="s">
        <v>17</v>
      </c>
      <c r="I2" s="236"/>
      <c r="J2" s="235" t="s">
        <v>294</v>
      </c>
      <c r="K2" s="237" t="s">
        <v>17</v>
      </c>
    </row>
    <row r="3" spans="1:11" ht="23.4" thickTop="1">
      <c r="A3" s="20" t="s">
        <v>91</v>
      </c>
      <c r="B3" s="146"/>
      <c r="C3" s="146"/>
      <c r="D3" s="146"/>
      <c r="E3" s="172"/>
      <c r="I3" s="135"/>
    </row>
    <row r="4" spans="1:11" ht="18">
      <c r="A4" s="135"/>
      <c r="B4" s="39" t="s">
        <v>92</v>
      </c>
      <c r="C4" s="6"/>
      <c r="D4" s="6"/>
      <c r="E4" s="7" t="s">
        <v>98</v>
      </c>
      <c r="I4" s="135"/>
    </row>
    <row r="5" spans="1:11" ht="18">
      <c r="A5" s="135"/>
      <c r="B5" s="39" t="s">
        <v>96</v>
      </c>
      <c r="C5" s="6"/>
      <c r="E5" s="7" t="s">
        <v>463</v>
      </c>
      <c r="I5" s="135"/>
    </row>
    <row r="6" spans="1:11" ht="18">
      <c r="A6" s="135"/>
      <c r="B6" s="39" t="s">
        <v>99</v>
      </c>
      <c r="C6" s="6"/>
      <c r="D6" s="6"/>
      <c r="E6" s="9" t="s">
        <v>518</v>
      </c>
      <c r="I6" s="135"/>
    </row>
    <row r="7" spans="1:11" ht="22.8">
      <c r="A7" s="3" t="s">
        <v>19</v>
      </c>
      <c r="B7" s="148"/>
      <c r="C7" s="148"/>
      <c r="D7" s="148"/>
      <c r="E7" s="5"/>
      <c r="I7" s="135"/>
    </row>
    <row r="8" spans="1:11" ht="18">
      <c r="A8" s="39" t="s">
        <v>102</v>
      </c>
      <c r="B8" s="6"/>
      <c r="C8" s="6"/>
      <c r="D8" s="6"/>
      <c r="E8" s="26" t="s">
        <v>104</v>
      </c>
      <c r="I8" s="135"/>
    </row>
    <row r="9" spans="1:11" ht="18.600000000000001" thickBot="1">
      <c r="A9" s="41" t="s">
        <v>105</v>
      </c>
      <c r="B9" s="11"/>
      <c r="C9" s="11"/>
      <c r="D9" s="11"/>
      <c r="E9" s="23" t="s">
        <v>316</v>
      </c>
      <c r="I9" s="135"/>
    </row>
    <row r="10" spans="1:11" ht="23.4" thickTop="1">
      <c r="A10" s="13" t="s">
        <v>108</v>
      </c>
      <c r="B10" s="146"/>
      <c r="C10" s="146"/>
      <c r="D10" s="146" t="s">
        <v>15</v>
      </c>
      <c r="E10" s="7"/>
      <c r="I10" s="135"/>
    </row>
    <row r="11" spans="1:11" ht="22.8">
      <c r="A11" s="40" t="s">
        <v>481</v>
      </c>
      <c r="B11" s="157"/>
      <c r="C11" s="157"/>
      <c r="D11" s="8">
        <v>4</v>
      </c>
      <c r="E11" s="9" t="s">
        <v>203</v>
      </c>
      <c r="I11" s="135"/>
    </row>
    <row r="12" spans="1:11" ht="18">
      <c r="A12" s="39" t="s">
        <v>519</v>
      </c>
      <c r="B12" s="6"/>
      <c r="C12" s="6"/>
      <c r="D12" s="6">
        <v>2.5</v>
      </c>
      <c r="E12" s="7" t="s">
        <v>110</v>
      </c>
      <c r="I12" s="135"/>
    </row>
    <row r="13" spans="1:11" ht="18">
      <c r="A13" s="39"/>
      <c r="B13" s="6"/>
      <c r="C13" s="6"/>
      <c r="D13" s="6">
        <v>2.5</v>
      </c>
      <c r="E13" s="7" t="s">
        <v>111</v>
      </c>
      <c r="I13" s="135"/>
    </row>
    <row r="14" spans="1:11" ht="18">
      <c r="A14" s="39"/>
      <c r="B14" s="6"/>
      <c r="C14" s="6"/>
      <c r="D14" s="6">
        <v>2.5</v>
      </c>
      <c r="E14" s="7" t="s">
        <v>161</v>
      </c>
      <c r="I14" s="135"/>
    </row>
    <row r="15" spans="1:11" ht="18">
      <c r="A15" s="40"/>
      <c r="B15" s="8"/>
      <c r="C15" s="8"/>
      <c r="D15" s="8">
        <v>2.5</v>
      </c>
      <c r="E15" s="9" t="s">
        <v>114</v>
      </c>
      <c r="I15" s="135"/>
    </row>
    <row r="16" spans="1:11" ht="18">
      <c r="A16" s="39" t="s">
        <v>116</v>
      </c>
      <c r="B16" s="6"/>
      <c r="C16" s="6"/>
      <c r="D16" s="6">
        <v>2</v>
      </c>
      <c r="E16" s="7" t="s">
        <v>111</v>
      </c>
      <c r="I16" s="135"/>
    </row>
    <row r="17" spans="1:9" ht="18">
      <c r="A17" s="39" t="s">
        <v>118</v>
      </c>
      <c r="B17" s="6"/>
      <c r="C17" s="6"/>
      <c r="D17" s="6">
        <v>1</v>
      </c>
      <c r="E17" s="7" t="s">
        <v>206</v>
      </c>
      <c r="I17" s="135"/>
    </row>
    <row r="18" spans="1:9" ht="18">
      <c r="A18" s="39" t="s">
        <v>118</v>
      </c>
      <c r="B18" s="6"/>
      <c r="C18" s="6"/>
      <c r="D18" s="6">
        <v>1</v>
      </c>
      <c r="E18" s="7" t="s">
        <v>161</v>
      </c>
      <c r="I18" s="135"/>
    </row>
    <row r="19" spans="1:9" ht="18.600000000000001" thickBot="1">
      <c r="A19" s="41" t="s">
        <v>118</v>
      </c>
      <c r="B19" s="11"/>
      <c r="C19" s="11"/>
      <c r="D19" s="11">
        <v>1</v>
      </c>
      <c r="E19" s="23" t="s">
        <v>114</v>
      </c>
      <c r="I19" s="135"/>
    </row>
    <row r="20" spans="1:9" ht="23.4" thickTop="1">
      <c r="A20" s="13" t="s">
        <v>119</v>
      </c>
      <c r="B20" s="146"/>
      <c r="C20" s="146" t="s">
        <v>312</v>
      </c>
      <c r="D20" s="146"/>
      <c r="E20" s="7"/>
      <c r="I20" s="135"/>
    </row>
    <row r="21" spans="1:9" ht="18">
      <c r="A21" s="42" t="s">
        <v>120</v>
      </c>
      <c r="B21" s="149"/>
      <c r="C21" s="149"/>
      <c r="D21" s="149"/>
      <c r="E21" s="7"/>
      <c r="I21" s="135"/>
    </row>
    <row r="22" spans="1:9" ht="18">
      <c r="A22" s="135"/>
      <c r="B22" s="6" t="s">
        <v>520</v>
      </c>
      <c r="C22" s="6" t="s">
        <v>244</v>
      </c>
      <c r="D22" s="6">
        <v>2.5</v>
      </c>
      <c r="E22" s="7" t="s">
        <v>114</v>
      </c>
      <c r="I22" s="135"/>
    </row>
    <row r="23" spans="1:9" ht="18">
      <c r="A23" s="135"/>
      <c r="B23" s="6" t="s">
        <v>314</v>
      </c>
      <c r="C23" s="6" t="s">
        <v>244</v>
      </c>
      <c r="D23" s="6">
        <v>3.5</v>
      </c>
      <c r="E23" s="7" t="s">
        <v>125</v>
      </c>
      <c r="I23" s="135"/>
    </row>
    <row r="24" spans="1:9" ht="18">
      <c r="A24" s="135"/>
      <c r="B24" s="6" t="s">
        <v>388</v>
      </c>
      <c r="C24" s="16" t="s">
        <v>229</v>
      </c>
      <c r="D24" s="6">
        <v>3</v>
      </c>
      <c r="E24" s="26" t="s">
        <v>521</v>
      </c>
      <c r="I24" s="135"/>
    </row>
    <row r="25" spans="1:9" ht="17.399999999999999">
      <c r="A25" s="42" t="s">
        <v>317</v>
      </c>
      <c r="B25" s="149"/>
      <c r="C25" s="149"/>
      <c r="D25" s="149"/>
      <c r="E25" s="25"/>
      <c r="I25" s="135"/>
    </row>
    <row r="26" spans="1:9" ht="18">
      <c r="A26" s="39" t="s">
        <v>319</v>
      </c>
      <c r="B26" s="6" t="s">
        <v>522</v>
      </c>
      <c r="C26" s="16" t="s">
        <v>229</v>
      </c>
      <c r="D26" s="6">
        <v>5</v>
      </c>
      <c r="E26" s="26" t="s">
        <v>523</v>
      </c>
      <c r="I26" s="135"/>
    </row>
    <row r="27" spans="1:9" ht="18">
      <c r="A27" s="40" t="s">
        <v>321</v>
      </c>
      <c r="B27" s="8" t="s">
        <v>522</v>
      </c>
      <c r="C27" s="158" t="s">
        <v>229</v>
      </c>
      <c r="D27" s="8">
        <v>3</v>
      </c>
      <c r="E27" s="9" t="s">
        <v>524</v>
      </c>
      <c r="I27" s="135"/>
    </row>
    <row r="28" spans="1:9" ht="18">
      <c r="A28" s="42" t="s">
        <v>323</v>
      </c>
      <c r="B28" s="149"/>
      <c r="C28" s="149"/>
      <c r="D28" s="149"/>
      <c r="E28" s="7"/>
      <c r="I28" s="135"/>
    </row>
    <row r="29" spans="1:9" ht="18">
      <c r="A29" s="39" t="s">
        <v>324</v>
      </c>
      <c r="B29" s="6" t="s">
        <v>251</v>
      </c>
      <c r="C29" s="149"/>
      <c r="D29" s="6">
        <v>4</v>
      </c>
      <c r="E29" s="183" t="s">
        <v>278</v>
      </c>
      <c r="I29" s="135"/>
    </row>
    <row r="30" spans="1:9" ht="18">
      <c r="A30" s="40" t="s">
        <v>325</v>
      </c>
      <c r="B30" s="8" t="s">
        <v>347</v>
      </c>
      <c r="C30" s="152" t="s">
        <v>329</v>
      </c>
      <c r="D30" s="152">
        <v>2</v>
      </c>
      <c r="E30" s="173" t="s">
        <v>282</v>
      </c>
      <c r="I30" s="135"/>
    </row>
    <row r="31" spans="1:9" ht="18">
      <c r="A31" s="39" t="s">
        <v>324</v>
      </c>
      <c r="B31" s="6" t="s">
        <v>171</v>
      </c>
      <c r="C31" s="6"/>
      <c r="D31" s="6">
        <v>3</v>
      </c>
      <c r="E31" s="26" t="s">
        <v>525</v>
      </c>
      <c r="I31" s="135"/>
    </row>
    <row r="32" spans="1:9" ht="18">
      <c r="A32" s="39" t="s">
        <v>325</v>
      </c>
      <c r="B32" s="6" t="s">
        <v>330</v>
      </c>
      <c r="C32" s="149" t="s">
        <v>331</v>
      </c>
      <c r="D32" s="149">
        <v>2</v>
      </c>
      <c r="E32" s="174" t="s">
        <v>284</v>
      </c>
      <c r="I32" s="135"/>
    </row>
    <row r="33" spans="1:9" ht="18">
      <c r="A33" s="40" t="s">
        <v>325</v>
      </c>
      <c r="B33" s="15" t="s">
        <v>332</v>
      </c>
      <c r="C33" s="52" t="s">
        <v>244</v>
      </c>
      <c r="D33" s="15">
        <v>2</v>
      </c>
      <c r="E33" s="9" t="s">
        <v>316</v>
      </c>
      <c r="I33" s="135"/>
    </row>
    <row r="34" spans="1:9" ht="8.1" customHeight="1" thickBot="1">
      <c r="A34" s="22"/>
      <c r="B34" s="150"/>
      <c r="C34" s="150"/>
      <c r="D34" s="150"/>
      <c r="E34" s="24"/>
      <c r="I34" s="135"/>
    </row>
    <row r="35" spans="1:9" ht="23.4" thickTop="1">
      <c r="A35" s="13" t="s">
        <v>141</v>
      </c>
      <c r="B35" s="146"/>
      <c r="C35" s="146"/>
      <c r="D35" s="146"/>
      <c r="E35" s="7"/>
      <c r="I35" s="135"/>
    </row>
    <row r="36" spans="1:9" ht="22.8">
      <c r="A36" s="153" t="s">
        <v>144</v>
      </c>
      <c r="B36" s="15" t="s">
        <v>526</v>
      </c>
      <c r="C36" s="6" t="s">
        <v>244</v>
      </c>
      <c r="D36" s="149" t="s">
        <v>15</v>
      </c>
      <c r="E36" s="183" t="s">
        <v>114</v>
      </c>
      <c r="I36" s="135"/>
    </row>
    <row r="37" spans="1:9" ht="18">
      <c r="A37" s="42" t="s">
        <v>142</v>
      </c>
      <c r="B37" s="8" t="s">
        <v>488</v>
      </c>
      <c r="C37" s="158" t="s">
        <v>143</v>
      </c>
      <c r="D37" s="159">
        <v>2.5</v>
      </c>
      <c r="E37" s="53" t="s">
        <v>336</v>
      </c>
      <c r="I37" s="135"/>
    </row>
    <row r="38" spans="1:9" ht="18">
      <c r="A38" s="42" t="s">
        <v>247</v>
      </c>
      <c r="B38" s="39" t="s">
        <v>248</v>
      </c>
      <c r="C38" s="6" t="s">
        <v>244</v>
      </c>
      <c r="D38" s="6">
        <v>4</v>
      </c>
      <c r="E38" s="7" t="s">
        <v>291</v>
      </c>
      <c r="I38" s="135"/>
    </row>
    <row r="39" spans="1:9" ht="18">
      <c r="A39" s="39"/>
      <c r="B39" s="40" t="s">
        <v>249</v>
      </c>
      <c r="C39" s="8" t="s">
        <v>244</v>
      </c>
      <c r="D39" s="8">
        <v>4</v>
      </c>
      <c r="E39" s="9" t="s">
        <v>146</v>
      </c>
      <c r="I39" s="135"/>
    </row>
    <row r="40" spans="1:9" ht="18">
      <c r="A40" s="42" t="s">
        <v>250</v>
      </c>
      <c r="B40" s="15" t="s">
        <v>476</v>
      </c>
      <c r="C40" s="16" t="s">
        <v>229</v>
      </c>
      <c r="D40" s="6">
        <v>4</v>
      </c>
      <c r="E40" s="26" t="s">
        <v>527</v>
      </c>
      <c r="I40" s="135"/>
    </row>
    <row r="41" spans="1:9" ht="18">
      <c r="B41" s="6"/>
      <c r="C41" s="6"/>
      <c r="D41" s="6"/>
      <c r="E41" s="25"/>
      <c r="I41" s="135"/>
    </row>
    <row r="42" spans="1:9" ht="18">
      <c r="A42" s="42" t="s">
        <v>150</v>
      </c>
      <c r="B42" s="181" t="s">
        <v>121</v>
      </c>
      <c r="C42" s="4" t="s">
        <v>244</v>
      </c>
      <c r="D42" s="4">
        <v>1.5</v>
      </c>
      <c r="E42" s="5" t="s">
        <v>338</v>
      </c>
      <c r="I42" s="135"/>
    </row>
    <row r="43" spans="1:9" ht="18">
      <c r="A43" s="135"/>
      <c r="B43" s="39" t="s">
        <v>254</v>
      </c>
      <c r="C43" s="149" t="s">
        <v>339</v>
      </c>
      <c r="D43" s="149">
        <v>2.25</v>
      </c>
      <c r="E43" s="174" t="s">
        <v>287</v>
      </c>
      <c r="I43" s="135"/>
    </row>
    <row r="44" spans="1:9" ht="18">
      <c r="A44" s="135"/>
      <c r="B44" s="39" t="s">
        <v>254</v>
      </c>
      <c r="C44" s="149" t="s">
        <v>341</v>
      </c>
      <c r="D44" s="149">
        <v>2.5</v>
      </c>
      <c r="E44" s="174" t="s">
        <v>528</v>
      </c>
      <c r="I44" s="135"/>
    </row>
    <row r="45" spans="1:9" ht="18">
      <c r="A45" s="135"/>
      <c r="B45" s="44" t="s">
        <v>256</v>
      </c>
      <c r="C45" s="149" t="s">
        <v>342</v>
      </c>
      <c r="D45" s="149">
        <v>2</v>
      </c>
      <c r="E45" s="174" t="s">
        <v>529</v>
      </c>
      <c r="I45" s="135"/>
    </row>
    <row r="46" spans="1:9" ht="18">
      <c r="A46" s="135"/>
      <c r="B46" s="44" t="s">
        <v>256</v>
      </c>
      <c r="C46" s="149" t="s">
        <v>344</v>
      </c>
      <c r="D46" s="149">
        <v>2.25</v>
      </c>
      <c r="E46" s="174" t="s">
        <v>530</v>
      </c>
      <c r="I46" s="135"/>
    </row>
    <row r="47" spans="1:9" ht="18">
      <c r="A47" s="135"/>
      <c r="B47" s="40" t="s">
        <v>259</v>
      </c>
      <c r="C47" s="8"/>
      <c r="D47" s="8">
        <v>2</v>
      </c>
      <c r="E47" s="53" t="s">
        <v>156</v>
      </c>
      <c r="I47" s="135"/>
    </row>
    <row r="48" spans="1:9" ht="22.8">
      <c r="A48" s="153" t="s">
        <v>163</v>
      </c>
      <c r="B48" s="149"/>
      <c r="C48" s="149"/>
      <c r="D48" s="149"/>
      <c r="E48" s="7"/>
      <c r="I48" s="135"/>
    </row>
    <row r="49" spans="1:9" ht="18">
      <c r="A49" s="39" t="s">
        <v>286</v>
      </c>
      <c r="B49" s="6"/>
      <c r="C49" s="6" t="s">
        <v>244</v>
      </c>
      <c r="D49" s="6">
        <v>2.5</v>
      </c>
      <c r="E49" s="7" t="s">
        <v>167</v>
      </c>
      <c r="I49" s="135"/>
    </row>
    <row r="50" spans="1:9" ht="18">
      <c r="A50" s="39" t="s">
        <v>531</v>
      </c>
      <c r="B50" s="6"/>
      <c r="C50" s="6" t="s">
        <v>244</v>
      </c>
      <c r="D50" s="6">
        <v>4</v>
      </c>
      <c r="E50" s="7" t="s">
        <v>206</v>
      </c>
      <c r="I50" s="135"/>
    </row>
    <row r="51" spans="1:9" ht="18">
      <c r="A51" s="39" t="s">
        <v>347</v>
      </c>
      <c r="B51" s="6"/>
      <c r="C51" s="149" t="s">
        <v>348</v>
      </c>
      <c r="D51" s="149">
        <v>2.5</v>
      </c>
      <c r="E51" s="174" t="s">
        <v>532</v>
      </c>
      <c r="I51" s="135"/>
    </row>
    <row r="52" spans="1:9" ht="18">
      <c r="A52" s="39" t="s">
        <v>407</v>
      </c>
      <c r="B52" s="6"/>
      <c r="C52" s="149" t="s">
        <v>533</v>
      </c>
      <c r="D52" s="149">
        <v>2</v>
      </c>
      <c r="E52" s="174" t="s">
        <v>301</v>
      </c>
      <c r="I52" s="135"/>
    </row>
    <row r="53" spans="1:9" ht="18">
      <c r="A53" s="39" t="s">
        <v>534</v>
      </c>
      <c r="B53" s="6"/>
      <c r="C53" s="234" t="s">
        <v>384</v>
      </c>
      <c r="D53" s="234">
        <v>4</v>
      </c>
      <c r="E53" s="238" t="s">
        <v>535</v>
      </c>
      <c r="I53" s="135"/>
    </row>
    <row r="54" spans="1:9" ht="18">
      <c r="A54" s="39" t="s">
        <v>536</v>
      </c>
      <c r="B54" s="15"/>
      <c r="C54" s="234" t="s">
        <v>384</v>
      </c>
      <c r="D54" s="234">
        <v>2</v>
      </c>
      <c r="E54" s="238" t="s">
        <v>351</v>
      </c>
      <c r="I54" s="135"/>
    </row>
    <row r="55" spans="1:9" ht="18">
      <c r="A55" s="39" t="s">
        <v>534</v>
      </c>
      <c r="B55" s="15"/>
      <c r="C55" s="234" t="s">
        <v>384</v>
      </c>
      <c r="D55" s="234">
        <v>4</v>
      </c>
      <c r="E55" s="238" t="s">
        <v>537</v>
      </c>
      <c r="I55" s="135"/>
    </row>
    <row r="56" spans="1:9" ht="18">
      <c r="A56" s="39" t="s">
        <v>534</v>
      </c>
      <c r="B56" s="15"/>
      <c r="C56" s="234" t="s">
        <v>384</v>
      </c>
      <c r="D56" s="234">
        <v>0</v>
      </c>
      <c r="E56" s="233" t="s">
        <v>538</v>
      </c>
      <c r="I56" s="135"/>
    </row>
    <row r="57" spans="1:9" ht="18">
      <c r="A57" s="39" t="s">
        <v>266</v>
      </c>
      <c r="B57" s="6"/>
      <c r="C57" s="6" t="s">
        <v>244</v>
      </c>
      <c r="D57" s="6">
        <v>0</v>
      </c>
      <c r="E57" s="26" t="s">
        <v>111</v>
      </c>
      <c r="I57" s="135"/>
    </row>
    <row r="58" spans="1:9" ht="18">
      <c r="A58" s="39" t="s">
        <v>266</v>
      </c>
      <c r="B58" s="15"/>
      <c r="C58" s="6" t="s">
        <v>244</v>
      </c>
      <c r="D58" s="15">
        <v>2</v>
      </c>
      <c r="E58" s="7" t="s">
        <v>172</v>
      </c>
      <c r="I58" s="135"/>
    </row>
    <row r="59" spans="1:9" ht="11.1" customHeight="1" thickBot="1">
      <c r="A59" s="45"/>
      <c r="B59" s="151"/>
      <c r="C59" s="151"/>
      <c r="D59" s="151"/>
      <c r="E59" s="23"/>
      <c r="I59" s="135"/>
    </row>
    <row r="60" spans="1:9" ht="18" thickTop="1">
      <c r="A60" s="42" t="s">
        <v>174</v>
      </c>
      <c r="B60" s="149"/>
      <c r="C60" s="149"/>
      <c r="D60" s="149"/>
      <c r="E60" s="25"/>
      <c r="I60" s="135"/>
    </row>
    <row r="61" spans="1:9" ht="18">
      <c r="A61" s="39" t="s">
        <v>176</v>
      </c>
      <c r="B61" s="202" t="s">
        <v>508</v>
      </c>
      <c r="C61" s="149"/>
      <c r="D61" s="6">
        <v>0.5</v>
      </c>
      <c r="E61" s="26" t="str">
        <f>E9</f>
        <v>D. Jordan</v>
      </c>
      <c r="I61" s="135"/>
    </row>
    <row r="62" spans="1:9" ht="18">
      <c r="A62" s="39" t="s">
        <v>358</v>
      </c>
      <c r="B62" s="203" t="s">
        <v>361</v>
      </c>
      <c r="C62" s="6"/>
      <c r="D62" s="6">
        <v>1</v>
      </c>
      <c r="E62" s="232" t="s">
        <v>15</v>
      </c>
      <c r="I62" s="135"/>
    </row>
    <row r="63" spans="1:9" ht="18">
      <c r="A63" s="39" t="s">
        <v>479</v>
      </c>
      <c r="B63" s="203" t="s">
        <v>539</v>
      </c>
      <c r="C63" s="16" t="s">
        <v>229</v>
      </c>
      <c r="D63" s="6">
        <v>1.5</v>
      </c>
      <c r="E63" s="232" t="s">
        <v>78</v>
      </c>
      <c r="I63" s="135"/>
    </row>
    <row r="64" spans="1:9" ht="18">
      <c r="A64" s="39" t="s">
        <v>479</v>
      </c>
      <c r="B64" s="203" t="s">
        <v>539</v>
      </c>
      <c r="C64" s="16" t="s">
        <v>229</v>
      </c>
      <c r="D64" s="6">
        <v>1</v>
      </c>
      <c r="E64" s="26" t="s">
        <v>523</v>
      </c>
      <c r="I64" s="135"/>
    </row>
    <row r="65" spans="1:9" ht="18">
      <c r="A65" s="39" t="s">
        <v>358</v>
      </c>
      <c r="B65" s="203" t="s">
        <v>361</v>
      </c>
      <c r="C65" s="15"/>
      <c r="D65" s="6">
        <v>1</v>
      </c>
      <c r="E65" s="26" t="s">
        <v>111</v>
      </c>
      <c r="I65" s="135"/>
    </row>
    <row r="66" spans="1:9" ht="18.600000000000001" thickBot="1">
      <c r="A66" s="41" t="s">
        <v>358</v>
      </c>
      <c r="B66" s="204" t="s">
        <v>361</v>
      </c>
      <c r="C66" s="11"/>
      <c r="D66" s="11">
        <v>0.5</v>
      </c>
      <c r="E66" s="23" t="s">
        <v>172</v>
      </c>
      <c r="I66" s="135"/>
    </row>
    <row r="67" spans="1:9" ht="18" thickTop="1">
      <c r="A67" s="160" t="s">
        <v>178</v>
      </c>
      <c r="B67" s="161"/>
      <c r="C67" s="161"/>
      <c r="D67" s="161"/>
      <c r="E67" s="175"/>
      <c r="I67" s="135"/>
    </row>
    <row r="68" spans="1:9" ht="18">
      <c r="A68" s="44" t="s">
        <v>540</v>
      </c>
      <c r="B68" s="15"/>
      <c r="C68" s="15"/>
      <c r="D68" s="15">
        <v>3.5</v>
      </c>
      <c r="E68" s="26" t="s">
        <v>541</v>
      </c>
      <c r="I68" s="135"/>
    </row>
    <row r="69" spans="1:9" ht="18">
      <c r="A69" s="44" t="s">
        <v>542</v>
      </c>
      <c r="B69" s="15"/>
      <c r="C69" s="15"/>
      <c r="D69" s="15">
        <v>3.5</v>
      </c>
      <c r="E69" s="26" t="s">
        <v>111</v>
      </c>
      <c r="I69" s="135"/>
    </row>
    <row r="70" spans="1:9" ht="5.0999999999999996" customHeight="1" thickBot="1">
      <c r="A70" s="163"/>
      <c r="B70" s="164"/>
      <c r="C70" s="164"/>
      <c r="D70" s="164"/>
      <c r="E70" s="176"/>
    </row>
    <row r="71" spans="1:9" ht="16.2" thickTop="1"/>
    <row r="72" spans="1:9">
      <c r="D72" s="36">
        <f>SUM(D11:D69)</f>
        <v>111.5</v>
      </c>
      <c r="F72" s="68">
        <f>Summary!E55</f>
        <v>2475.9</v>
      </c>
    </row>
    <row r="73" spans="1:9">
      <c r="C73" t="s">
        <v>384</v>
      </c>
      <c r="D73">
        <v>10</v>
      </c>
      <c r="E73" s="166">
        <f>D73/$D$72</f>
        <v>8.9686098654708515E-2</v>
      </c>
      <c r="F73" s="68">
        <f>$F$72*E73</f>
        <v>222.05381165919283</v>
      </c>
      <c r="G73" s="89">
        <v>230</v>
      </c>
    </row>
    <row r="74" spans="1:9">
      <c r="C74" t="s">
        <v>229</v>
      </c>
      <c r="D74">
        <v>17</v>
      </c>
      <c r="E74" s="166">
        <f>D74/$D$72</f>
        <v>0.15246636771300448</v>
      </c>
      <c r="F74" s="68">
        <f>$F$72*E74</f>
        <v>377.49147982062783</v>
      </c>
      <c r="G74" s="89">
        <v>380</v>
      </c>
    </row>
    <row r="75" spans="1:9">
      <c r="C75" t="s">
        <v>438</v>
      </c>
      <c r="D75">
        <v>17.5</v>
      </c>
      <c r="E75" s="166">
        <f>D75/$D$72</f>
        <v>0.15695067264573992</v>
      </c>
      <c r="F75" s="68">
        <f>$F$72*E75</f>
        <v>388.5941704035875</v>
      </c>
      <c r="G75" s="89">
        <v>400</v>
      </c>
    </row>
    <row r="76" spans="1:9">
      <c r="C76" t="s">
        <v>244</v>
      </c>
      <c r="D76">
        <f>D72-D73-D74-D75</f>
        <v>67</v>
      </c>
      <c r="E76" s="166">
        <f>D76/$D$72</f>
        <v>0.60089686098654704</v>
      </c>
      <c r="F76" s="68">
        <f>$F$72*E76</f>
        <v>1487.760538116592</v>
      </c>
      <c r="G76" s="68">
        <f>F72-G73-G74-G75</f>
        <v>1465.9</v>
      </c>
    </row>
  </sheetData>
  <pageMargins left="0.7" right="0.7" top="0.75" bottom="0.75" header="0.3" footer="0.3"/>
  <pageSetup paperSize="9" scale="60"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7C899-9B7E-F74E-8F3F-D17C572B35FF}">
  <sheetPr>
    <pageSetUpPr fitToPage="1"/>
  </sheetPr>
  <dimension ref="A1:U93"/>
  <sheetViews>
    <sheetView workbookViewId="0">
      <selection activeCell="G77" sqref="G77"/>
    </sheetView>
  </sheetViews>
  <sheetFormatPr defaultColWidth="11" defaultRowHeight="21"/>
  <cols>
    <col min="1" max="1" width="46" customWidth="1"/>
    <col min="2" max="2" width="20.8984375" customWidth="1"/>
    <col min="3" max="3" width="25" customWidth="1"/>
    <col min="4" max="4" width="18.8984375" customWidth="1"/>
    <col min="5" max="7" width="18.8984375" hidden="1" customWidth="1"/>
    <col min="8" max="8" width="24.59765625" customWidth="1"/>
    <col min="9" max="9" width="21.3984375" hidden="1" customWidth="1"/>
    <col min="10" max="10" width="26" style="32" customWidth="1"/>
    <col min="11" max="11" width="13" customWidth="1"/>
    <col min="12" max="12" width="25.5" customWidth="1"/>
    <col min="13" max="13" width="13.59765625" customWidth="1"/>
    <col min="14" max="14" width="13.09765625" customWidth="1"/>
  </cols>
  <sheetData>
    <row r="1" spans="1:21" ht="25.8">
      <c r="A1" s="1" t="s">
        <v>456</v>
      </c>
      <c r="B1" s="1"/>
      <c r="C1" s="1"/>
      <c r="D1" s="1"/>
      <c r="G1" s="170" t="s">
        <v>457</v>
      </c>
      <c r="H1" s="19"/>
      <c r="I1" s="19"/>
      <c r="J1" s="32" t="s">
        <v>543</v>
      </c>
    </row>
    <row r="2" spans="1:21" ht="23.4" thickBot="1">
      <c r="A2" s="14" t="s">
        <v>84</v>
      </c>
      <c r="B2" s="14"/>
      <c r="C2" s="14"/>
      <c r="D2" s="14" t="s">
        <v>303</v>
      </c>
      <c r="E2" s="156">
        <v>42791</v>
      </c>
      <c r="F2" s="156">
        <v>42833</v>
      </c>
      <c r="G2" s="156">
        <v>42875</v>
      </c>
      <c r="H2" s="156">
        <v>43043</v>
      </c>
      <c r="I2" s="156">
        <v>43085</v>
      </c>
      <c r="J2" s="32" t="s">
        <v>458</v>
      </c>
      <c r="K2" t="s">
        <v>459</v>
      </c>
      <c r="L2" s="50" t="s">
        <v>460</v>
      </c>
      <c r="M2" t="s">
        <v>459</v>
      </c>
    </row>
    <row r="3" spans="1:21" ht="23.4" thickTop="1">
      <c r="A3" s="20" t="s">
        <v>91</v>
      </c>
      <c r="B3" s="146"/>
      <c r="C3" s="146"/>
      <c r="D3" s="146"/>
      <c r="E3" s="6"/>
      <c r="F3" s="6"/>
      <c r="G3" s="6"/>
      <c r="H3" s="6"/>
      <c r="I3" s="172"/>
      <c r="L3" s="135"/>
    </row>
    <row r="4" spans="1:21">
      <c r="A4" s="135"/>
      <c r="B4" s="39" t="s">
        <v>92</v>
      </c>
      <c r="C4" s="6"/>
      <c r="D4" s="6"/>
      <c r="E4" s="15" t="s">
        <v>94</v>
      </c>
      <c r="F4" s="6" t="s">
        <v>98</v>
      </c>
      <c r="G4" s="6" t="s">
        <v>94</v>
      </c>
      <c r="H4" s="6" t="s">
        <v>94</v>
      </c>
      <c r="I4" s="7" t="s">
        <v>98</v>
      </c>
      <c r="L4" s="135"/>
    </row>
    <row r="5" spans="1:21">
      <c r="A5" s="135"/>
      <c r="B5" s="39" t="s">
        <v>92</v>
      </c>
      <c r="C5" s="6"/>
      <c r="D5" s="6"/>
      <c r="E5" s="6"/>
      <c r="F5" s="6"/>
      <c r="G5" s="6"/>
      <c r="H5" s="6"/>
      <c r="I5" s="6"/>
      <c r="R5" s="84" t="s">
        <v>462</v>
      </c>
      <c r="U5" s="218" t="s">
        <v>435</v>
      </c>
    </row>
    <row r="6" spans="1:21">
      <c r="A6" s="135"/>
      <c r="B6" s="39" t="s">
        <v>96</v>
      </c>
      <c r="C6" s="6"/>
      <c r="E6" s="15" t="s">
        <v>463</v>
      </c>
      <c r="F6" s="6" t="s">
        <v>137</v>
      </c>
      <c r="G6" s="6" t="s">
        <v>137</v>
      </c>
      <c r="H6" s="6" t="s">
        <v>137</v>
      </c>
      <c r="I6" s="7" t="s">
        <v>463</v>
      </c>
      <c r="R6" s="135" t="s">
        <v>464</v>
      </c>
      <c r="S6" t="s">
        <v>465</v>
      </c>
      <c r="T6" t="s">
        <v>466</v>
      </c>
      <c r="U6">
        <v>5</v>
      </c>
    </row>
    <row r="7" spans="1:21">
      <c r="A7" s="135"/>
      <c r="B7" s="39" t="s">
        <v>467</v>
      </c>
      <c r="C7" s="6"/>
      <c r="D7" s="6"/>
      <c r="E7" s="15"/>
      <c r="G7" s="6"/>
      <c r="H7" s="6"/>
      <c r="I7" s="7"/>
      <c r="R7" s="135" t="s">
        <v>468</v>
      </c>
      <c r="S7" t="s">
        <v>469</v>
      </c>
      <c r="T7" t="s">
        <v>466</v>
      </c>
      <c r="U7">
        <v>5</v>
      </c>
    </row>
    <row r="8" spans="1:21">
      <c r="A8" s="135"/>
      <c r="B8" s="39" t="s">
        <v>467</v>
      </c>
      <c r="C8" s="6"/>
      <c r="D8" s="6"/>
      <c r="E8" s="15"/>
      <c r="F8" s="6"/>
      <c r="G8" s="6"/>
      <c r="H8" s="6"/>
      <c r="I8" s="7"/>
      <c r="R8" s="135" t="s">
        <v>470</v>
      </c>
      <c r="S8" t="s">
        <v>471</v>
      </c>
      <c r="T8" s="217" t="s">
        <v>259</v>
      </c>
      <c r="U8">
        <v>2</v>
      </c>
    </row>
    <row r="9" spans="1:21">
      <c r="A9" s="135"/>
      <c r="B9" s="39" t="s">
        <v>99</v>
      </c>
      <c r="C9" s="6"/>
      <c r="D9" s="6"/>
      <c r="E9" s="15" t="s">
        <v>100</v>
      </c>
      <c r="F9" s="16" t="s">
        <v>101</v>
      </c>
      <c r="G9" s="16" t="s">
        <v>101</v>
      </c>
      <c r="H9" s="16" t="s">
        <v>100</v>
      </c>
      <c r="I9" s="180"/>
      <c r="R9" s="135" t="s">
        <v>472</v>
      </c>
      <c r="S9" t="s">
        <v>473</v>
      </c>
      <c r="T9" t="s">
        <v>388</v>
      </c>
      <c r="U9">
        <v>3</v>
      </c>
    </row>
    <row r="10" spans="1:21" ht="8.1" customHeight="1">
      <c r="A10" s="10" t="s">
        <v>15</v>
      </c>
      <c r="B10" s="147"/>
      <c r="C10" s="147"/>
      <c r="D10" s="147"/>
      <c r="E10" s="52"/>
      <c r="F10" s="8"/>
      <c r="G10" s="8"/>
      <c r="H10" s="8"/>
      <c r="I10" s="9"/>
      <c r="R10" s="135"/>
    </row>
    <row r="11" spans="1:21" ht="22.8">
      <c r="A11" s="3" t="s">
        <v>19</v>
      </c>
      <c r="B11" s="148"/>
      <c r="C11" s="148"/>
      <c r="D11" s="148"/>
      <c r="E11" s="184"/>
      <c r="F11" s="4"/>
      <c r="G11" s="4"/>
      <c r="H11" s="4"/>
      <c r="I11" s="5"/>
      <c r="K11" s="4"/>
      <c r="R11" s="135" t="s">
        <v>474</v>
      </c>
      <c r="S11" t="s">
        <v>475</v>
      </c>
      <c r="T11" t="s">
        <v>476</v>
      </c>
      <c r="U11">
        <v>4</v>
      </c>
    </row>
    <row r="12" spans="1:21">
      <c r="A12" s="39" t="s">
        <v>102</v>
      </c>
      <c r="B12" s="6"/>
      <c r="C12" s="6"/>
      <c r="D12" s="6"/>
      <c r="E12" s="15" t="s">
        <v>103</v>
      </c>
      <c r="F12" s="15" t="s">
        <v>104</v>
      </c>
      <c r="G12" s="15" t="s">
        <v>15</v>
      </c>
      <c r="H12" s="6" t="s">
        <v>94</v>
      </c>
      <c r="I12" s="26" t="s">
        <v>104</v>
      </c>
      <c r="K12" s="32"/>
      <c r="R12" s="135" t="s">
        <v>477</v>
      </c>
      <c r="S12" t="s">
        <v>478</v>
      </c>
      <c r="T12" t="s">
        <v>479</v>
      </c>
      <c r="U12">
        <v>1.5</v>
      </c>
    </row>
    <row r="13" spans="1:21">
      <c r="A13" s="39" t="s">
        <v>105</v>
      </c>
      <c r="B13" s="6"/>
      <c r="C13" s="6"/>
      <c r="D13" s="6"/>
      <c r="E13" s="15" t="s">
        <v>299</v>
      </c>
      <c r="F13" s="6" t="s">
        <v>316</v>
      </c>
      <c r="G13" s="6" t="s">
        <v>299</v>
      </c>
      <c r="H13" s="6" t="s">
        <v>137</v>
      </c>
      <c r="I13" s="7" t="s">
        <v>316</v>
      </c>
      <c r="K13" s="32"/>
      <c r="R13" s="135" t="s">
        <v>480</v>
      </c>
      <c r="S13" t="s">
        <v>478</v>
      </c>
      <c r="T13" t="s">
        <v>479</v>
      </c>
      <c r="U13">
        <v>1.5</v>
      </c>
    </row>
    <row r="14" spans="1:21" ht="9.9" customHeight="1" thickBot="1">
      <c r="A14" s="21"/>
      <c r="B14" s="143"/>
      <c r="C14" s="143"/>
      <c r="D14" s="143"/>
      <c r="E14" s="164"/>
      <c r="F14" s="11"/>
      <c r="G14" s="11"/>
      <c r="H14" s="11"/>
      <c r="I14" s="23"/>
      <c r="R14" s="135"/>
    </row>
    <row r="15" spans="1:21" ht="24" thickTop="1" thickBot="1">
      <c r="A15" s="3" t="s">
        <v>108</v>
      </c>
      <c r="B15" s="146"/>
      <c r="C15" s="146"/>
      <c r="D15" s="146" t="s">
        <v>15</v>
      </c>
      <c r="E15" s="51"/>
      <c r="F15" s="2"/>
      <c r="G15" s="2"/>
      <c r="H15" s="2"/>
      <c r="I15" s="7"/>
      <c r="K15" t="s">
        <v>15</v>
      </c>
      <c r="R15" s="135"/>
      <c r="U15" s="226">
        <f>SUM(U6:U13)</f>
        <v>22</v>
      </c>
    </row>
    <row r="16" spans="1:21" ht="23.4" thickTop="1">
      <c r="A16" s="40" t="s">
        <v>481</v>
      </c>
      <c r="B16" s="157"/>
      <c r="C16" s="157"/>
      <c r="D16" s="8">
        <v>4</v>
      </c>
      <c r="E16" s="52" t="s">
        <v>203</v>
      </c>
      <c r="F16" s="8" t="s">
        <v>203</v>
      </c>
      <c r="G16" s="8" t="s">
        <v>203</v>
      </c>
      <c r="H16" s="8" t="s">
        <v>203</v>
      </c>
      <c r="I16" s="9" t="s">
        <v>203</v>
      </c>
      <c r="J16" s="32" t="s">
        <v>544</v>
      </c>
      <c r="K16" s="15" t="s">
        <v>15</v>
      </c>
      <c r="R16" s="135"/>
    </row>
    <row r="17" spans="1:21" ht="21.6" thickBot="1">
      <c r="A17" s="39" t="s">
        <v>482</v>
      </c>
      <c r="B17" s="6"/>
      <c r="C17" s="6"/>
      <c r="D17" s="6">
        <v>2</v>
      </c>
      <c r="E17" s="51" t="s">
        <v>111</v>
      </c>
      <c r="F17" s="2" t="s">
        <v>110</v>
      </c>
      <c r="G17" s="2" t="s">
        <v>111</v>
      </c>
      <c r="H17" s="2" t="s">
        <v>111</v>
      </c>
      <c r="I17" s="7" t="s">
        <v>110</v>
      </c>
      <c r="J17" s="32" t="s">
        <v>544</v>
      </c>
      <c r="K17" s="2" t="s">
        <v>15</v>
      </c>
      <c r="R17" s="225" t="s">
        <v>494</v>
      </c>
      <c r="S17">
        <v>4</v>
      </c>
      <c r="T17">
        <v>4.5</v>
      </c>
      <c r="U17" s="226">
        <f>T17*S17</f>
        <v>18</v>
      </c>
    </row>
    <row r="18" spans="1:21" ht="21.6" thickTop="1">
      <c r="A18" s="39"/>
      <c r="B18" s="6"/>
      <c r="C18" s="6"/>
      <c r="D18" s="6">
        <v>2</v>
      </c>
      <c r="E18" s="51" t="s">
        <v>113</v>
      </c>
      <c r="F18" s="2" t="s">
        <v>113</v>
      </c>
      <c r="G18" s="51" t="s">
        <v>117</v>
      </c>
      <c r="H18" s="2" t="s">
        <v>113</v>
      </c>
      <c r="I18" s="7" t="s">
        <v>112</v>
      </c>
      <c r="J18" s="32" t="s">
        <v>544</v>
      </c>
      <c r="K18" s="2" t="s">
        <v>15</v>
      </c>
      <c r="R18" s="135"/>
    </row>
    <row r="19" spans="1:21">
      <c r="A19" s="39"/>
      <c r="B19" s="6"/>
      <c r="C19" s="6"/>
      <c r="D19" s="6">
        <v>2</v>
      </c>
      <c r="E19" s="51"/>
      <c r="F19" s="2" t="s">
        <v>161</v>
      </c>
      <c r="G19" s="2" t="s">
        <v>161</v>
      </c>
      <c r="H19" s="2" t="s">
        <v>161</v>
      </c>
      <c r="I19" s="2" t="s">
        <v>161</v>
      </c>
      <c r="J19" s="32" t="s">
        <v>544</v>
      </c>
      <c r="K19" s="2"/>
      <c r="R19" s="225" t="s">
        <v>225</v>
      </c>
      <c r="S19" t="str">
        <f>A35</f>
        <v>Upper Car park Roving  &amp; Exit Control</v>
      </c>
      <c r="T19" t="str">
        <f>B35</f>
        <v>08:30 to 11:00</v>
      </c>
      <c r="U19">
        <f>D35</f>
        <v>3.25</v>
      </c>
    </row>
    <row r="20" spans="1:21">
      <c r="A20" s="40"/>
      <c r="B20" s="8"/>
      <c r="C20" s="8"/>
      <c r="D20" s="8">
        <v>2</v>
      </c>
      <c r="E20" s="52" t="s">
        <v>114</v>
      </c>
      <c r="F20" s="8" t="s">
        <v>311</v>
      </c>
      <c r="G20" s="8" t="s">
        <v>311</v>
      </c>
      <c r="H20" s="8" t="s">
        <v>117</v>
      </c>
      <c r="I20" s="9" t="s">
        <v>114</v>
      </c>
      <c r="J20" s="32" t="s">
        <v>544</v>
      </c>
      <c r="K20" s="2" t="s">
        <v>15</v>
      </c>
      <c r="R20" s="135"/>
      <c r="T20" t="str">
        <f>B37</f>
        <v>11:00 to 1:00 pm</v>
      </c>
      <c r="U20">
        <f>D37</f>
        <v>2</v>
      </c>
    </row>
    <row r="21" spans="1:21">
      <c r="A21" s="39" t="s">
        <v>116</v>
      </c>
      <c r="B21" s="6"/>
      <c r="C21" s="6"/>
      <c r="D21" s="6">
        <v>2.5</v>
      </c>
      <c r="E21" s="51" t="s">
        <v>113</v>
      </c>
      <c r="F21" s="2" t="s">
        <v>113</v>
      </c>
      <c r="G21" s="51" t="s">
        <v>117</v>
      </c>
      <c r="H21" s="2" t="s">
        <v>113</v>
      </c>
      <c r="I21" s="7" t="s">
        <v>117</v>
      </c>
      <c r="J21" s="32" t="s">
        <v>544</v>
      </c>
      <c r="K21" s="2" t="s">
        <v>15</v>
      </c>
      <c r="R21" s="135"/>
      <c r="S21" t="str">
        <f>A47</f>
        <v>Collect Donations</v>
      </c>
      <c r="T21" t="str">
        <f>B48</f>
        <v>09:00 to 11:00</v>
      </c>
      <c r="U21">
        <f>D48</f>
        <v>2</v>
      </c>
    </row>
    <row r="22" spans="1:21">
      <c r="A22" s="39" t="s">
        <v>118</v>
      </c>
      <c r="B22" s="6"/>
      <c r="C22" s="6"/>
      <c r="D22" s="6">
        <v>1</v>
      </c>
      <c r="E22" s="51" t="s">
        <v>111</v>
      </c>
      <c r="F22" s="2" t="s">
        <v>110</v>
      </c>
      <c r="G22" s="2" t="s">
        <v>111</v>
      </c>
      <c r="H22" s="2" t="s">
        <v>111</v>
      </c>
      <c r="I22" s="7" t="s">
        <v>110</v>
      </c>
      <c r="J22" s="32" t="s">
        <v>544</v>
      </c>
      <c r="K22" s="2" t="s">
        <v>15</v>
      </c>
      <c r="R22" s="135"/>
      <c r="T22" t="str">
        <f>B49</f>
        <v>09:00 to 11:00</v>
      </c>
      <c r="U22">
        <f>D49</f>
        <v>3.5</v>
      </c>
    </row>
    <row r="23" spans="1:21">
      <c r="A23" s="39" t="s">
        <v>118</v>
      </c>
      <c r="B23" s="6"/>
      <c r="C23" s="6"/>
      <c r="D23" s="6">
        <v>1</v>
      </c>
      <c r="E23" s="51"/>
      <c r="F23" s="2" t="s">
        <v>161</v>
      </c>
      <c r="G23" s="2" t="s">
        <v>161</v>
      </c>
      <c r="H23" s="2" t="s">
        <v>161</v>
      </c>
      <c r="I23" s="2" t="s">
        <v>161</v>
      </c>
      <c r="J23" s="32" t="s">
        <v>544</v>
      </c>
      <c r="K23" s="2"/>
      <c r="R23" s="135"/>
      <c r="T23" t="str">
        <f>B50</f>
        <v>11:00 to 1:00</v>
      </c>
      <c r="U23">
        <f>D50</f>
        <v>2</v>
      </c>
    </row>
    <row r="24" spans="1:21" ht="21.6" thickBot="1">
      <c r="A24" s="41" t="s">
        <v>118</v>
      </c>
      <c r="B24" s="11"/>
      <c r="C24" s="11"/>
      <c r="D24" s="11">
        <v>1</v>
      </c>
      <c r="E24" s="164" t="s">
        <v>114</v>
      </c>
      <c r="F24" s="11" t="s">
        <v>311</v>
      </c>
      <c r="G24" s="11" t="s">
        <v>311</v>
      </c>
      <c r="H24" s="11" t="s">
        <v>15</v>
      </c>
      <c r="I24" s="23" t="s">
        <v>114</v>
      </c>
      <c r="K24" s="2" t="s">
        <v>15</v>
      </c>
      <c r="R24" s="135"/>
      <c r="T24" t="str">
        <f>B51</f>
        <v>11:00 to 1:00</v>
      </c>
      <c r="U24">
        <f>D51</f>
        <v>3</v>
      </c>
    </row>
    <row r="25" spans="1:21" ht="23.4" thickTop="1">
      <c r="A25" s="13" t="s">
        <v>119</v>
      </c>
      <c r="B25" s="146"/>
      <c r="C25" s="146" t="s">
        <v>312</v>
      </c>
      <c r="D25" s="146"/>
      <c r="E25" s="51"/>
      <c r="F25" s="2"/>
      <c r="G25" s="2"/>
      <c r="H25" s="2"/>
      <c r="I25" s="7"/>
      <c r="K25" s="2" t="s">
        <v>15</v>
      </c>
      <c r="R25" s="135"/>
      <c r="S25" t="str">
        <f>A53</f>
        <v>Car Parking Controllers</v>
      </c>
      <c r="T25" t="str">
        <f>A56</f>
        <v>08:30 to 11:00</v>
      </c>
      <c r="U25">
        <f>D56</f>
        <v>2.5</v>
      </c>
    </row>
    <row r="26" spans="1:21" ht="21.6" thickBot="1">
      <c r="A26" s="42" t="s">
        <v>120</v>
      </c>
      <c r="B26" s="149"/>
      <c r="C26" s="149"/>
      <c r="D26" s="149"/>
      <c r="E26" s="15"/>
      <c r="F26" s="6"/>
      <c r="G26" s="6"/>
      <c r="H26" s="6"/>
      <c r="I26" s="7"/>
      <c r="K26" s="2" t="s">
        <v>15</v>
      </c>
      <c r="R26" s="135"/>
      <c r="U26" s="226">
        <f>SUM(U19:U25)</f>
        <v>18.25</v>
      </c>
    </row>
    <row r="27" spans="1:21" ht="21.6" thickTop="1">
      <c r="A27" s="135"/>
      <c r="B27" s="6" t="s">
        <v>375</v>
      </c>
      <c r="C27" s="6" t="s">
        <v>244</v>
      </c>
      <c r="D27" s="6">
        <v>3.5</v>
      </c>
      <c r="E27" s="15" t="s">
        <v>111</v>
      </c>
      <c r="F27" s="15" t="s">
        <v>311</v>
      </c>
      <c r="G27" s="6" t="s">
        <v>111</v>
      </c>
      <c r="H27" s="15" t="s">
        <v>545</v>
      </c>
      <c r="I27" s="7" t="s">
        <v>114</v>
      </c>
      <c r="J27" s="32" t="s">
        <v>544</v>
      </c>
      <c r="K27" s="2" t="s">
        <v>15</v>
      </c>
      <c r="L27" s="135"/>
    </row>
    <row r="28" spans="1:21">
      <c r="A28" s="135"/>
      <c r="B28" s="6" t="s">
        <v>314</v>
      </c>
      <c r="C28" s="6" t="s">
        <v>244</v>
      </c>
      <c r="D28" s="6">
        <v>3.5</v>
      </c>
      <c r="E28" s="15" t="s">
        <v>125</v>
      </c>
      <c r="F28" s="178" t="s">
        <v>15</v>
      </c>
      <c r="G28" s="178" t="s">
        <v>15</v>
      </c>
      <c r="H28" s="15" t="s">
        <v>161</v>
      </c>
      <c r="I28" s="7" t="s">
        <v>125</v>
      </c>
      <c r="K28" s="2" t="s">
        <v>15</v>
      </c>
      <c r="L28" s="135"/>
    </row>
    <row r="29" spans="1:21">
      <c r="A29" s="135"/>
      <c r="B29" s="6" t="s">
        <v>388</v>
      </c>
      <c r="C29" s="6" t="s">
        <v>244</v>
      </c>
      <c r="D29" s="6">
        <v>3</v>
      </c>
      <c r="E29" s="15" t="s">
        <v>315</v>
      </c>
      <c r="F29" s="6" t="s">
        <v>206</v>
      </c>
      <c r="G29" s="6" t="s">
        <v>159</v>
      </c>
      <c r="H29" s="29" t="s">
        <v>546</v>
      </c>
      <c r="I29" s="180" t="s">
        <v>15</v>
      </c>
      <c r="L29" s="135"/>
    </row>
    <row r="30" spans="1:21">
      <c r="A30" s="42" t="s">
        <v>317</v>
      </c>
      <c r="B30" s="149"/>
      <c r="C30" s="149"/>
      <c r="D30" s="149"/>
      <c r="E30" s="15"/>
      <c r="F30" s="6"/>
      <c r="G30" s="6"/>
      <c r="H30" s="6"/>
      <c r="I30" s="25"/>
      <c r="L30" s="135"/>
    </row>
    <row r="31" spans="1:21">
      <c r="A31" s="39" t="s">
        <v>319</v>
      </c>
      <c r="B31" s="6" t="s">
        <v>522</v>
      </c>
      <c r="C31" s="16" t="s">
        <v>229</v>
      </c>
      <c r="D31" s="155">
        <v>5</v>
      </c>
      <c r="E31" s="15" t="s">
        <v>483</v>
      </c>
      <c r="F31" s="6" t="s">
        <v>134</v>
      </c>
      <c r="G31" s="15" t="s">
        <v>484</v>
      </c>
      <c r="H31" s="29" t="s">
        <v>524</v>
      </c>
      <c r="I31" s="15" t="s">
        <v>484</v>
      </c>
      <c r="J31" s="32" t="s">
        <v>544</v>
      </c>
      <c r="K31" s="15" t="s">
        <v>466</v>
      </c>
      <c r="L31" s="135"/>
    </row>
    <row r="32" spans="1:21">
      <c r="A32" s="40" t="s">
        <v>321</v>
      </c>
      <c r="B32" s="8" t="s">
        <v>522</v>
      </c>
      <c r="C32" s="8" t="s">
        <v>229</v>
      </c>
      <c r="D32" s="8">
        <v>0</v>
      </c>
      <c r="E32" s="52" t="s">
        <v>131</v>
      </c>
      <c r="F32" s="8" t="s">
        <v>130</v>
      </c>
      <c r="G32" s="8" t="s">
        <v>131</v>
      </c>
      <c r="H32" s="223">
        <v>0</v>
      </c>
      <c r="I32" s="9" t="s">
        <v>130</v>
      </c>
      <c r="J32" s="32" t="s">
        <v>544</v>
      </c>
      <c r="K32" s="15" t="s">
        <v>476</v>
      </c>
      <c r="L32" s="135"/>
    </row>
    <row r="33" spans="1:12">
      <c r="A33" s="42" t="s">
        <v>323</v>
      </c>
      <c r="B33" s="149"/>
      <c r="C33" s="149"/>
      <c r="D33" s="149"/>
      <c r="E33" s="6"/>
      <c r="F33" s="6"/>
      <c r="G33" s="6"/>
      <c r="H33" s="6"/>
      <c r="I33" s="7"/>
      <c r="L33" s="135"/>
    </row>
    <row r="34" spans="1:12">
      <c r="A34" s="39" t="s">
        <v>324</v>
      </c>
      <c r="B34" s="6" t="s">
        <v>129</v>
      </c>
      <c r="C34" s="149"/>
      <c r="D34" s="6">
        <v>3.5</v>
      </c>
      <c r="E34" s="182" t="s">
        <v>134</v>
      </c>
      <c r="F34" s="182" t="s">
        <v>219</v>
      </c>
      <c r="G34" s="182" t="s">
        <v>134</v>
      </c>
      <c r="H34" s="6" t="s">
        <v>235</v>
      </c>
      <c r="I34" s="183" t="s">
        <v>219</v>
      </c>
      <c r="J34" s="32" t="s">
        <v>544</v>
      </c>
      <c r="L34" s="135"/>
    </row>
    <row r="35" spans="1:12">
      <c r="A35" s="40" t="s">
        <v>325</v>
      </c>
      <c r="B35" s="8" t="s">
        <v>314</v>
      </c>
      <c r="C35" s="152" t="s">
        <v>329</v>
      </c>
      <c r="D35" s="152">
        <v>3.25</v>
      </c>
      <c r="E35" s="52" t="s">
        <v>282</v>
      </c>
      <c r="F35" s="152" t="s">
        <v>282</v>
      </c>
      <c r="G35" s="152" t="s">
        <v>225</v>
      </c>
      <c r="H35" s="8" t="s">
        <v>282</v>
      </c>
      <c r="I35" s="173" t="s">
        <v>225</v>
      </c>
      <c r="J35" s="32" t="s">
        <v>544</v>
      </c>
      <c r="K35" s="15" t="s">
        <v>547</v>
      </c>
      <c r="L35" s="135"/>
    </row>
    <row r="36" spans="1:12">
      <c r="A36" s="39" t="s">
        <v>324</v>
      </c>
      <c r="B36" s="6" t="s">
        <v>171</v>
      </c>
      <c r="C36" s="6"/>
      <c r="D36" s="6">
        <v>3</v>
      </c>
      <c r="E36" s="51" t="s">
        <v>234</v>
      </c>
      <c r="F36" s="15" t="s">
        <v>159</v>
      </c>
      <c r="G36" s="6" t="s">
        <v>234</v>
      </c>
      <c r="H36" s="6" t="s">
        <v>299</v>
      </c>
      <c r="I36" s="26" t="s">
        <v>159</v>
      </c>
      <c r="L36" s="135"/>
    </row>
    <row r="37" spans="1:12">
      <c r="A37" s="39" t="s">
        <v>325</v>
      </c>
      <c r="B37" s="6" t="s">
        <v>330</v>
      </c>
      <c r="C37" s="149" t="s">
        <v>331</v>
      </c>
      <c r="D37" s="149">
        <v>2</v>
      </c>
      <c r="E37" s="51" t="s">
        <v>485</v>
      </c>
      <c r="F37" s="149" t="s">
        <v>486</v>
      </c>
      <c r="G37" s="149" t="s">
        <v>225</v>
      </c>
      <c r="H37" s="15" t="s">
        <v>284</v>
      </c>
      <c r="I37" s="174" t="s">
        <v>225</v>
      </c>
      <c r="J37" s="32" t="s">
        <v>544</v>
      </c>
      <c r="K37" s="15" t="s">
        <v>256</v>
      </c>
      <c r="L37" s="135"/>
    </row>
    <row r="38" spans="1:12">
      <c r="A38" s="40" t="s">
        <v>325</v>
      </c>
      <c r="B38" s="15" t="s">
        <v>332</v>
      </c>
      <c r="C38" s="6" t="s">
        <v>229</v>
      </c>
      <c r="D38" s="15">
        <v>2</v>
      </c>
      <c r="E38" s="15" t="s">
        <v>161</v>
      </c>
      <c r="F38" s="15" t="s">
        <v>487</v>
      </c>
      <c r="G38" s="15" t="s">
        <v>161</v>
      </c>
      <c r="H38" s="223" t="s">
        <v>364</v>
      </c>
      <c r="I38" s="26" t="s">
        <v>241</v>
      </c>
      <c r="J38" s="32" t="s">
        <v>544</v>
      </c>
      <c r="K38" s="15" t="s">
        <v>548</v>
      </c>
      <c r="L38" s="135"/>
    </row>
    <row r="39" spans="1:12" ht="11.1" customHeight="1" thickBot="1">
      <c r="A39" s="22"/>
      <c r="B39" s="150"/>
      <c r="C39" s="150"/>
      <c r="D39" s="150"/>
      <c r="E39" s="12"/>
      <c r="F39" s="12"/>
      <c r="G39" s="12"/>
      <c r="H39" s="12"/>
      <c r="I39" s="24"/>
      <c r="L39" s="135"/>
    </row>
    <row r="40" spans="1:12" ht="23.4" thickTop="1">
      <c r="A40" s="13" t="s">
        <v>141</v>
      </c>
      <c r="B40" s="146"/>
      <c r="C40" s="146"/>
      <c r="D40" s="146"/>
      <c r="E40" s="2"/>
      <c r="F40" s="2"/>
      <c r="G40" s="2"/>
      <c r="H40" s="2"/>
      <c r="I40" s="7"/>
      <c r="L40" s="135"/>
    </row>
    <row r="41" spans="1:12" ht="22.8">
      <c r="A41" s="153" t="s">
        <v>144</v>
      </c>
      <c r="B41" s="15" t="s">
        <v>248</v>
      </c>
      <c r="C41" s="6" t="s">
        <v>244</v>
      </c>
      <c r="D41" s="149">
        <v>0</v>
      </c>
      <c r="E41" s="182" t="s">
        <v>114</v>
      </c>
      <c r="G41" s="208" t="s">
        <v>15</v>
      </c>
      <c r="H41" s="182" t="s">
        <v>549</v>
      </c>
      <c r="I41" s="183" t="s">
        <v>114</v>
      </c>
      <c r="L41" s="135"/>
    </row>
    <row r="42" spans="1:12">
      <c r="A42" s="42" t="s">
        <v>142</v>
      </c>
      <c r="B42" s="8" t="s">
        <v>334</v>
      </c>
      <c r="C42" s="158" t="s">
        <v>143</v>
      </c>
      <c r="D42" s="159">
        <v>2</v>
      </c>
      <c r="E42" s="52" t="s">
        <v>335</v>
      </c>
      <c r="F42" s="52" t="s">
        <v>335</v>
      </c>
      <c r="G42" s="52" t="s">
        <v>335</v>
      </c>
      <c r="H42" s="52" t="s">
        <v>550</v>
      </c>
      <c r="I42" s="53" t="s">
        <v>335</v>
      </c>
      <c r="L42" s="135"/>
    </row>
    <row r="43" spans="1:12">
      <c r="A43" s="42" t="s">
        <v>247</v>
      </c>
      <c r="B43" s="39" t="s">
        <v>248</v>
      </c>
      <c r="C43" s="6" t="s">
        <v>244</v>
      </c>
      <c r="D43" s="6">
        <v>4</v>
      </c>
      <c r="E43" s="51" t="s">
        <v>146</v>
      </c>
      <c r="F43" s="2" t="s">
        <v>113</v>
      </c>
      <c r="G43" s="2" t="s">
        <v>146</v>
      </c>
      <c r="H43" s="2" t="s">
        <v>117</v>
      </c>
      <c r="I43" s="7" t="s">
        <v>112</v>
      </c>
      <c r="J43" s="32" t="s">
        <v>544</v>
      </c>
      <c r="K43" s="15" t="s">
        <v>551</v>
      </c>
      <c r="L43" s="135"/>
    </row>
    <row r="44" spans="1:12">
      <c r="A44" s="39"/>
      <c r="B44" s="40" t="s">
        <v>249</v>
      </c>
      <c r="C44" s="8" t="s">
        <v>244</v>
      </c>
      <c r="D44" s="8">
        <v>3.5</v>
      </c>
      <c r="E44" s="8" t="s">
        <v>149</v>
      </c>
      <c r="F44" s="8" t="s">
        <v>489</v>
      </c>
      <c r="G44" s="8" t="s">
        <v>149</v>
      </c>
      <c r="H44" s="8" t="s">
        <v>149</v>
      </c>
      <c r="I44" s="9" t="s">
        <v>148</v>
      </c>
      <c r="J44" s="32" t="s">
        <v>544</v>
      </c>
      <c r="K44" s="15" t="s">
        <v>542</v>
      </c>
      <c r="L44" s="135"/>
    </row>
    <row r="45" spans="1:12">
      <c r="A45" s="42" t="s">
        <v>250</v>
      </c>
      <c r="B45" s="15" t="s">
        <v>476</v>
      </c>
      <c r="C45" s="15" t="s">
        <v>229</v>
      </c>
      <c r="D45" s="6">
        <v>4</v>
      </c>
      <c r="F45" s="178" t="s">
        <v>15</v>
      </c>
      <c r="G45" s="2" t="s">
        <v>490</v>
      </c>
      <c r="H45" s="29" t="s">
        <v>527</v>
      </c>
      <c r="I45" s="26" t="s">
        <v>291</v>
      </c>
      <c r="L45" s="135"/>
    </row>
    <row r="46" spans="1:12">
      <c r="B46" s="6"/>
      <c r="C46" s="6"/>
      <c r="D46" s="6"/>
      <c r="E46" s="6"/>
      <c r="F46" s="6"/>
      <c r="G46" s="6"/>
      <c r="H46" s="6"/>
      <c r="I46" s="25"/>
      <c r="L46" s="135"/>
    </row>
    <row r="47" spans="1:12">
      <c r="A47" s="42" t="s">
        <v>150</v>
      </c>
      <c r="B47" s="181" t="s">
        <v>121</v>
      </c>
      <c r="C47" s="4" t="s">
        <v>244</v>
      </c>
      <c r="D47" s="4">
        <v>1.5</v>
      </c>
      <c r="E47" s="184" t="s">
        <v>113</v>
      </c>
      <c r="F47" s="4" t="s">
        <v>338</v>
      </c>
      <c r="G47" s="205" t="s">
        <v>113</v>
      </c>
      <c r="H47" s="4" t="s">
        <v>338</v>
      </c>
      <c r="I47" s="5" t="s">
        <v>338</v>
      </c>
      <c r="J47" s="32" t="s">
        <v>544</v>
      </c>
      <c r="K47" s="15"/>
      <c r="L47" s="135"/>
    </row>
    <row r="48" spans="1:12">
      <c r="A48" s="135"/>
      <c r="B48" s="39" t="s">
        <v>254</v>
      </c>
      <c r="C48" s="149" t="s">
        <v>339</v>
      </c>
      <c r="D48" s="149">
        <v>2</v>
      </c>
      <c r="E48" s="15" t="s">
        <v>287</v>
      </c>
      <c r="F48" s="149" t="s">
        <v>491</v>
      </c>
      <c r="G48" s="149" t="s">
        <v>225</v>
      </c>
      <c r="H48" s="15" t="s">
        <v>552</v>
      </c>
      <c r="I48" s="174" t="s">
        <v>225</v>
      </c>
      <c r="J48" s="32" t="s">
        <v>544</v>
      </c>
      <c r="K48" s="15" t="s">
        <v>347</v>
      </c>
      <c r="L48" s="135"/>
    </row>
    <row r="49" spans="1:12">
      <c r="A49" s="135"/>
      <c r="B49" s="39" t="s">
        <v>254</v>
      </c>
      <c r="C49" s="149" t="s">
        <v>341</v>
      </c>
      <c r="D49" s="149">
        <v>3.5</v>
      </c>
      <c r="E49" s="15" t="s">
        <v>492</v>
      </c>
      <c r="F49" s="149" t="s">
        <v>289</v>
      </c>
      <c r="G49" s="149" t="s">
        <v>225</v>
      </c>
      <c r="H49" s="15" t="s">
        <v>295</v>
      </c>
      <c r="I49" s="174" t="s">
        <v>225</v>
      </c>
      <c r="J49" s="32" t="s">
        <v>544</v>
      </c>
      <c r="K49" s="15" t="s">
        <v>553</v>
      </c>
      <c r="L49" s="135"/>
    </row>
    <row r="50" spans="1:12">
      <c r="A50" s="135"/>
      <c r="B50" s="44" t="s">
        <v>256</v>
      </c>
      <c r="C50" s="149" t="s">
        <v>342</v>
      </c>
      <c r="D50" s="149">
        <v>2</v>
      </c>
      <c r="E50" s="15" t="s">
        <v>445</v>
      </c>
      <c r="F50" s="209" t="s">
        <v>287</v>
      </c>
      <c r="G50" s="149" t="s">
        <v>225</v>
      </c>
      <c r="H50" s="15" t="s">
        <v>287</v>
      </c>
      <c r="I50" s="174" t="s">
        <v>225</v>
      </c>
      <c r="J50" s="32" t="s">
        <v>544</v>
      </c>
      <c r="K50" s="15" t="s">
        <v>256</v>
      </c>
      <c r="L50" s="135"/>
    </row>
    <row r="51" spans="1:12">
      <c r="A51" s="135"/>
      <c r="B51" s="44" t="s">
        <v>256</v>
      </c>
      <c r="C51" s="149" t="s">
        <v>344</v>
      </c>
      <c r="D51" s="149">
        <v>3</v>
      </c>
      <c r="E51" s="15" t="s">
        <v>300</v>
      </c>
      <c r="F51" s="149" t="s">
        <v>345</v>
      </c>
      <c r="G51" s="149" t="s">
        <v>225</v>
      </c>
      <c r="H51" s="15" t="s">
        <v>301</v>
      </c>
      <c r="I51" s="174" t="s">
        <v>225</v>
      </c>
      <c r="J51" s="32" t="s">
        <v>544</v>
      </c>
      <c r="K51" s="15" t="s">
        <v>554</v>
      </c>
      <c r="L51" s="135"/>
    </row>
    <row r="52" spans="1:12">
      <c r="A52" s="135"/>
      <c r="B52" s="40" t="s">
        <v>259</v>
      </c>
      <c r="C52" s="8"/>
      <c r="D52" s="8">
        <v>2</v>
      </c>
      <c r="E52" s="52" t="s">
        <v>157</v>
      </c>
      <c r="F52" s="52" t="s">
        <v>156</v>
      </c>
      <c r="G52" s="52" t="s">
        <v>157</v>
      </c>
      <c r="H52" s="52" t="s">
        <v>157</v>
      </c>
      <c r="I52" s="53" t="s">
        <v>156</v>
      </c>
      <c r="J52" s="32" t="s">
        <v>544</v>
      </c>
      <c r="K52" s="15"/>
      <c r="L52" s="135"/>
    </row>
    <row r="53" spans="1:12" ht="22.8">
      <c r="A53" s="153" t="s">
        <v>163</v>
      </c>
      <c r="B53" s="149"/>
      <c r="C53" s="149" t="s">
        <v>438</v>
      </c>
      <c r="D53" s="149">
        <v>2.5</v>
      </c>
      <c r="E53" s="2"/>
      <c r="F53" s="2"/>
      <c r="G53" s="2"/>
      <c r="H53" s="2" t="s">
        <v>555</v>
      </c>
      <c r="I53" s="7"/>
      <c r="J53" s="32" t="s">
        <v>544</v>
      </c>
      <c r="K53" s="15" t="s">
        <v>419</v>
      </c>
      <c r="L53" s="135"/>
    </row>
    <row r="54" spans="1:12">
      <c r="A54" s="39" t="s">
        <v>164</v>
      </c>
      <c r="B54" s="6"/>
      <c r="C54" s="6" t="s">
        <v>244</v>
      </c>
      <c r="D54" s="6">
        <v>0</v>
      </c>
      <c r="E54" s="2" t="s">
        <v>114</v>
      </c>
      <c r="F54" s="2" t="s">
        <v>165</v>
      </c>
      <c r="G54" s="2" t="s">
        <v>311</v>
      </c>
      <c r="H54" s="182" t="s">
        <v>549</v>
      </c>
      <c r="I54" s="7" t="s">
        <v>165</v>
      </c>
      <c r="L54" s="135"/>
    </row>
    <row r="55" spans="1:12">
      <c r="A55" s="39" t="s">
        <v>145</v>
      </c>
      <c r="B55" s="6"/>
      <c r="C55" s="6" t="s">
        <v>244</v>
      </c>
      <c r="D55" s="171">
        <v>4.5</v>
      </c>
      <c r="E55" s="177" t="s">
        <v>113</v>
      </c>
      <c r="F55" s="207" t="s">
        <v>15</v>
      </c>
      <c r="G55" s="2" t="s">
        <v>167</v>
      </c>
      <c r="H55" s="2" t="s">
        <v>167</v>
      </c>
      <c r="I55" s="26" t="s">
        <v>160</v>
      </c>
      <c r="L55" s="135"/>
    </row>
    <row r="56" spans="1:12">
      <c r="A56" s="39" t="s">
        <v>314</v>
      </c>
      <c r="B56" s="6"/>
      <c r="C56" s="149" t="s">
        <v>348</v>
      </c>
      <c r="D56" s="149">
        <v>2.5</v>
      </c>
      <c r="E56" s="15" t="s">
        <v>289</v>
      </c>
      <c r="F56" s="149" t="s">
        <v>430</v>
      </c>
      <c r="G56" s="149" t="s">
        <v>225</v>
      </c>
      <c r="H56" s="2" t="s">
        <v>289</v>
      </c>
      <c r="I56" s="174" t="s">
        <v>225</v>
      </c>
      <c r="L56" s="135"/>
    </row>
    <row r="57" spans="1:12">
      <c r="A57" s="39" t="s">
        <v>15</v>
      </c>
      <c r="B57" s="6"/>
      <c r="C57" s="6" t="s">
        <v>15</v>
      </c>
      <c r="D57" s="171" t="s">
        <v>15</v>
      </c>
      <c r="E57" s="15" t="s">
        <v>490</v>
      </c>
      <c r="L57" s="135"/>
    </row>
    <row r="58" spans="1:12">
      <c r="A58" s="39" t="s">
        <v>129</v>
      </c>
      <c r="B58" s="6"/>
      <c r="C58" s="154" t="s">
        <v>556</v>
      </c>
      <c r="D58" s="154">
        <v>3</v>
      </c>
      <c r="E58" s="154" t="s">
        <v>495</v>
      </c>
      <c r="F58" s="154" t="s">
        <v>496</v>
      </c>
      <c r="G58" s="154" t="s">
        <v>497</v>
      </c>
      <c r="H58" s="182" t="s">
        <v>557</v>
      </c>
      <c r="I58" s="154" t="s">
        <v>497</v>
      </c>
      <c r="J58" s="32" t="s">
        <v>558</v>
      </c>
      <c r="L58" s="135"/>
    </row>
    <row r="59" spans="1:12">
      <c r="A59" s="39"/>
      <c r="B59" s="6"/>
      <c r="C59" s="154" t="s">
        <v>559</v>
      </c>
      <c r="D59" s="154">
        <v>3</v>
      </c>
      <c r="E59" s="154"/>
      <c r="F59" s="154"/>
      <c r="G59" s="154"/>
      <c r="H59" s="182" t="s">
        <v>560</v>
      </c>
      <c r="I59" s="154"/>
      <c r="J59" s="32" t="s">
        <v>544</v>
      </c>
      <c r="K59" t="s">
        <v>561</v>
      </c>
      <c r="L59" s="135"/>
    </row>
    <row r="60" spans="1:12">
      <c r="A60" s="39"/>
      <c r="B60" s="6"/>
      <c r="C60" s="154" t="s">
        <v>384</v>
      </c>
      <c r="D60" s="154">
        <v>4</v>
      </c>
      <c r="E60" s="154"/>
      <c r="F60" s="154"/>
      <c r="G60" s="154"/>
      <c r="H60" s="227" t="s">
        <v>562</v>
      </c>
      <c r="I60" s="154"/>
      <c r="J60" s="32" t="s">
        <v>544</v>
      </c>
      <c r="K60" t="s">
        <v>563</v>
      </c>
      <c r="L60" s="135"/>
    </row>
    <row r="61" spans="1:12">
      <c r="A61" s="39"/>
      <c r="B61" s="6"/>
      <c r="C61" s="154" t="s">
        <v>384</v>
      </c>
      <c r="D61" s="154">
        <v>4</v>
      </c>
      <c r="E61" s="154"/>
      <c r="F61" s="154"/>
      <c r="G61" s="154"/>
      <c r="H61" s="227" t="s">
        <v>564</v>
      </c>
      <c r="I61" s="154"/>
      <c r="J61" s="32" t="s">
        <v>544</v>
      </c>
      <c r="K61" t="s">
        <v>563</v>
      </c>
      <c r="L61" s="135"/>
    </row>
    <row r="62" spans="1:12">
      <c r="A62" s="39"/>
      <c r="B62" s="6"/>
      <c r="C62" s="154" t="s">
        <v>384</v>
      </c>
      <c r="D62" s="228">
        <v>4</v>
      </c>
      <c r="E62" s="154"/>
      <c r="F62" s="154"/>
      <c r="G62" s="154"/>
      <c r="H62" s="227" t="s">
        <v>565</v>
      </c>
      <c r="I62" s="154"/>
      <c r="J62" s="32" t="s">
        <v>544</v>
      </c>
      <c r="K62" t="s">
        <v>566</v>
      </c>
      <c r="L62" s="135"/>
    </row>
    <row r="63" spans="1:12">
      <c r="A63" s="39" t="s">
        <v>493</v>
      </c>
      <c r="B63" s="15"/>
      <c r="C63" s="154" t="s">
        <v>384</v>
      </c>
      <c r="D63" s="154">
        <v>4</v>
      </c>
      <c r="E63" s="154" t="s">
        <v>498</v>
      </c>
      <c r="F63" s="154" t="s">
        <v>499</v>
      </c>
      <c r="G63" s="154" t="s">
        <v>500</v>
      </c>
      <c r="H63" s="227" t="s">
        <v>567</v>
      </c>
      <c r="I63" s="154" t="s">
        <v>500</v>
      </c>
      <c r="J63" s="32" t="s">
        <v>544</v>
      </c>
      <c r="K63" t="s">
        <v>563</v>
      </c>
      <c r="L63" s="135"/>
    </row>
    <row r="64" spans="1:12">
      <c r="A64" s="39" t="s">
        <v>493</v>
      </c>
      <c r="B64" s="15"/>
      <c r="C64" s="154" t="s">
        <v>384</v>
      </c>
      <c r="D64" s="154">
        <v>3</v>
      </c>
      <c r="E64" s="154" t="s">
        <v>501</v>
      </c>
      <c r="F64" s="154" t="s">
        <v>502</v>
      </c>
      <c r="G64" s="154" t="s">
        <v>503</v>
      </c>
      <c r="H64" s="227" t="s">
        <v>568</v>
      </c>
      <c r="I64" s="154" t="s">
        <v>503</v>
      </c>
      <c r="J64" s="32" t="s">
        <v>544</v>
      </c>
      <c r="K64" t="s">
        <v>569</v>
      </c>
      <c r="L64" s="135"/>
    </row>
    <row r="65" spans="1:13">
      <c r="A65" s="39" t="s">
        <v>493</v>
      </c>
      <c r="B65" s="15"/>
      <c r="C65" s="154" t="s">
        <v>384</v>
      </c>
      <c r="D65" s="154">
        <v>0</v>
      </c>
      <c r="E65" s="154" t="s">
        <v>504</v>
      </c>
      <c r="F65" s="154" t="s">
        <v>505</v>
      </c>
      <c r="G65" s="154" t="s">
        <v>506</v>
      </c>
      <c r="H65" s="227" t="s">
        <v>570</v>
      </c>
      <c r="I65" s="154" t="s">
        <v>506</v>
      </c>
      <c r="J65" s="32" t="s">
        <v>15</v>
      </c>
      <c r="L65" s="135"/>
    </row>
    <row r="66" spans="1:13" ht="18">
      <c r="A66" s="39" t="s">
        <v>171</v>
      </c>
      <c r="B66" s="6"/>
      <c r="C66" s="6" t="s">
        <v>244</v>
      </c>
      <c r="D66" s="6">
        <v>3</v>
      </c>
      <c r="E66" s="15" t="s">
        <v>267</v>
      </c>
      <c r="F66" s="51" t="s">
        <v>135</v>
      </c>
      <c r="G66" s="2" t="s">
        <v>267</v>
      </c>
      <c r="H66" s="2" t="s">
        <v>267</v>
      </c>
      <c r="I66" s="26" t="s">
        <v>135</v>
      </c>
      <c r="J66" s="2" t="s">
        <v>544</v>
      </c>
      <c r="L66" s="135"/>
    </row>
    <row r="67" spans="1:13" ht="18">
      <c r="A67" s="39"/>
      <c r="B67" s="6"/>
      <c r="C67" s="6" t="s">
        <v>244</v>
      </c>
      <c r="D67" s="6">
        <v>2</v>
      </c>
      <c r="E67" s="15"/>
      <c r="F67" s="51"/>
      <c r="G67" s="2"/>
      <c r="H67" s="2" t="s">
        <v>338</v>
      </c>
      <c r="I67" s="26"/>
      <c r="J67" s="2" t="s">
        <v>544</v>
      </c>
      <c r="K67" t="s">
        <v>571</v>
      </c>
      <c r="L67" s="135"/>
    </row>
    <row r="68" spans="1:13">
      <c r="A68" s="39" t="s">
        <v>507</v>
      </c>
      <c r="B68" s="15"/>
      <c r="C68" s="6" t="s">
        <v>244</v>
      </c>
      <c r="D68" s="15">
        <v>3</v>
      </c>
      <c r="E68" s="177" t="s">
        <v>15</v>
      </c>
      <c r="F68" s="6" t="s">
        <v>172</v>
      </c>
      <c r="G68" s="6" t="s">
        <v>173</v>
      </c>
      <c r="H68" s="6" t="s">
        <v>572</v>
      </c>
      <c r="I68" s="7" t="s">
        <v>172</v>
      </c>
      <c r="J68" s="32" t="s">
        <v>544</v>
      </c>
      <c r="K68" s="15" t="s">
        <v>281</v>
      </c>
      <c r="L68" s="135"/>
    </row>
    <row r="69" spans="1:13" ht="6" customHeight="1" thickBot="1">
      <c r="A69" s="45"/>
      <c r="B69" s="151"/>
      <c r="C69" s="151"/>
      <c r="D69" s="151"/>
      <c r="E69" s="11"/>
      <c r="F69" s="11"/>
      <c r="G69" s="11"/>
      <c r="H69" s="11"/>
      <c r="I69" s="23"/>
      <c r="J69" s="2" t="s">
        <v>15</v>
      </c>
      <c r="L69" s="135"/>
    </row>
    <row r="70" spans="1:13" ht="21.6" thickTop="1">
      <c r="A70" s="42" t="s">
        <v>174</v>
      </c>
      <c r="B70" s="149"/>
      <c r="C70" s="149"/>
      <c r="D70" s="149"/>
      <c r="I70" s="25"/>
      <c r="J70" s="32" t="s">
        <v>15</v>
      </c>
      <c r="L70" s="135"/>
    </row>
    <row r="71" spans="1:13">
      <c r="A71" s="39" t="s">
        <v>268</v>
      </c>
      <c r="B71" s="202" t="s">
        <v>508</v>
      </c>
      <c r="C71" s="149"/>
      <c r="D71" s="6">
        <v>0.5</v>
      </c>
      <c r="E71" s="15" t="str">
        <f>E13</f>
        <v>J. Hall</v>
      </c>
      <c r="F71" s="15" t="str">
        <f>F13</f>
        <v>D. Jordan</v>
      </c>
      <c r="G71" s="15" t="str">
        <f>G13</f>
        <v>J. Hall</v>
      </c>
      <c r="H71" s="15" t="str">
        <f>H36</f>
        <v>J. Hall</v>
      </c>
      <c r="I71" s="26" t="str">
        <f>I13</f>
        <v>D. Jordan</v>
      </c>
      <c r="L71" s="135"/>
    </row>
    <row r="72" spans="1:13">
      <c r="A72" s="39" t="s">
        <v>175</v>
      </c>
      <c r="B72" s="203" t="s">
        <v>361</v>
      </c>
      <c r="C72" s="6"/>
      <c r="D72" s="6">
        <v>1.5</v>
      </c>
      <c r="E72" s="15" t="s">
        <v>111</v>
      </c>
      <c r="F72" s="15" t="s">
        <v>165</v>
      </c>
      <c r="G72" s="15" t="s">
        <v>165</v>
      </c>
      <c r="H72" s="15" t="s">
        <v>111</v>
      </c>
      <c r="I72" s="26" t="s">
        <v>165</v>
      </c>
      <c r="J72" s="32" t="s">
        <v>15</v>
      </c>
      <c r="L72" s="135"/>
    </row>
    <row r="73" spans="1:13">
      <c r="A73" s="39" t="s">
        <v>175</v>
      </c>
      <c r="B73" s="203" t="s">
        <v>361</v>
      </c>
      <c r="C73" s="6"/>
      <c r="D73" s="6">
        <v>1.5</v>
      </c>
      <c r="E73" s="15" t="s">
        <v>113</v>
      </c>
      <c r="F73" s="15" t="s">
        <v>172</v>
      </c>
      <c r="G73" s="222" t="s">
        <v>111</v>
      </c>
      <c r="H73" s="15" t="s">
        <v>161</v>
      </c>
      <c r="I73" s="15" t="s">
        <v>161</v>
      </c>
      <c r="J73" s="32" t="s">
        <v>15</v>
      </c>
      <c r="L73" s="135"/>
    </row>
    <row r="74" spans="1:13">
      <c r="A74" s="39"/>
      <c r="B74" s="203"/>
      <c r="C74" s="6"/>
      <c r="D74" s="6">
        <v>1.5</v>
      </c>
      <c r="E74" s="15"/>
      <c r="F74" s="15"/>
      <c r="G74" s="222"/>
      <c r="H74" s="15" t="s">
        <v>219</v>
      </c>
      <c r="I74" s="15"/>
      <c r="J74" s="32" t="s">
        <v>15</v>
      </c>
      <c r="L74" s="135"/>
    </row>
    <row r="75" spans="1:13">
      <c r="A75" s="39" t="s">
        <v>479</v>
      </c>
      <c r="B75" s="203" t="s">
        <v>359</v>
      </c>
      <c r="C75" s="6" t="s">
        <v>229</v>
      </c>
      <c r="D75" s="6">
        <v>1.25</v>
      </c>
      <c r="E75" s="15"/>
      <c r="F75" s="15"/>
      <c r="G75" s="220" t="s">
        <v>573</v>
      </c>
      <c r="H75" s="29" t="s">
        <v>420</v>
      </c>
      <c r="I75" s="26" t="s">
        <v>172</v>
      </c>
      <c r="J75" s="32" t="s">
        <v>544</v>
      </c>
      <c r="K75" t="s">
        <v>574</v>
      </c>
      <c r="L75" s="135"/>
      <c r="M75">
        <v>1.25</v>
      </c>
    </row>
    <row r="76" spans="1:13" ht="21.6" thickBot="1">
      <c r="A76" s="41" t="s">
        <v>479</v>
      </c>
      <c r="B76" s="204" t="s">
        <v>359</v>
      </c>
      <c r="C76" s="11" t="s">
        <v>229</v>
      </c>
      <c r="D76" s="11">
        <v>2</v>
      </c>
      <c r="E76" s="164"/>
      <c r="F76" s="164"/>
      <c r="G76" s="224" t="s">
        <v>575</v>
      </c>
      <c r="H76" s="31" t="s">
        <v>576</v>
      </c>
      <c r="I76" s="23" t="s">
        <v>509</v>
      </c>
      <c r="J76" s="32" t="s">
        <v>544</v>
      </c>
      <c r="K76" t="s">
        <v>577</v>
      </c>
      <c r="L76" s="135"/>
      <c r="M76">
        <v>2</v>
      </c>
    </row>
    <row r="77" spans="1:13" ht="21.6" thickTop="1">
      <c r="A77" s="160" t="s">
        <v>178</v>
      </c>
      <c r="B77" s="161"/>
      <c r="C77" s="161"/>
      <c r="D77" s="161"/>
      <c r="E77" s="162"/>
      <c r="F77" s="162"/>
      <c r="G77" s="162"/>
      <c r="H77" s="162"/>
      <c r="I77" s="175"/>
      <c r="L77" s="135"/>
    </row>
    <row r="78" spans="1:13">
      <c r="A78" s="44" t="s">
        <v>578</v>
      </c>
      <c r="B78" s="161"/>
      <c r="C78" s="161"/>
      <c r="D78" s="161">
        <v>1.5</v>
      </c>
      <c r="E78" s="162"/>
      <c r="F78" s="162"/>
      <c r="G78" s="162"/>
      <c r="H78" s="182" t="s">
        <v>111</v>
      </c>
      <c r="I78" s="175"/>
      <c r="L78" s="135"/>
    </row>
    <row r="79" spans="1:13">
      <c r="A79" s="44" t="s">
        <v>102</v>
      </c>
      <c r="D79" s="15" t="s">
        <v>15</v>
      </c>
      <c r="H79" s="182" t="s">
        <v>167</v>
      </c>
      <c r="I79" s="26" t="s">
        <v>165</v>
      </c>
      <c r="L79" s="135"/>
    </row>
    <row r="80" spans="1:13">
      <c r="A80" s="44" t="s">
        <v>579</v>
      </c>
      <c r="B80" s="15"/>
      <c r="C80" s="15"/>
      <c r="D80" s="15" t="s">
        <v>15</v>
      </c>
      <c r="E80" s="15" t="s">
        <v>113</v>
      </c>
      <c r="F80" s="15" t="s">
        <v>165</v>
      </c>
      <c r="G80" s="15" t="s">
        <v>512</v>
      </c>
      <c r="H80" s="182" t="s">
        <v>267</v>
      </c>
      <c r="I80" s="26"/>
      <c r="L80" s="135"/>
    </row>
    <row r="81" spans="1:15" ht="8.1" customHeight="1" thickBot="1">
      <c r="A81" s="163"/>
      <c r="B81" s="164"/>
      <c r="C81" s="164"/>
      <c r="D81" s="164"/>
      <c r="E81" s="164"/>
      <c r="F81" s="164"/>
      <c r="G81" s="164"/>
      <c r="H81" s="164"/>
      <c r="I81" s="176"/>
      <c r="L81" s="135"/>
    </row>
    <row r="82" spans="1:15" ht="21.6" thickTop="1">
      <c r="E82" s="169" t="s">
        <v>514</v>
      </c>
      <c r="F82" s="169" t="s">
        <v>515</v>
      </c>
      <c r="I82" s="6"/>
      <c r="J82" s="32" t="s">
        <v>15</v>
      </c>
    </row>
    <row r="83" spans="1:15">
      <c r="A83" s="73"/>
      <c r="B83" s="73"/>
      <c r="C83" s="73"/>
      <c r="D83" s="165" t="s">
        <v>435</v>
      </c>
      <c r="E83" s="168">
        <v>2600</v>
      </c>
      <c r="F83" s="36"/>
      <c r="G83" t="s">
        <v>516</v>
      </c>
      <c r="J83" s="34" t="s">
        <v>450</v>
      </c>
    </row>
    <row r="84" spans="1:15">
      <c r="A84" s="73"/>
      <c r="B84" s="73"/>
      <c r="C84" s="73"/>
      <c r="D84" s="36">
        <f>SUM(D15:D83)</f>
        <v>126</v>
      </c>
      <c r="E84" s="36"/>
      <c r="F84" s="36"/>
      <c r="G84" s="36"/>
      <c r="H84" s="229">
        <v>2328.85</v>
      </c>
      <c r="I84" s="36"/>
    </row>
    <row r="85" spans="1:15">
      <c r="A85" s="73"/>
      <c r="B85" s="73"/>
      <c r="C85" t="s">
        <v>244</v>
      </c>
      <c r="D85" s="36">
        <f>D84-SUM(D86:D90)</f>
        <v>65.75</v>
      </c>
      <c r="E85" s="166">
        <f>D85/D84</f>
        <v>0.52182539682539686</v>
      </c>
      <c r="F85" s="168">
        <f>E85*E83</f>
        <v>1356.7460317460318</v>
      </c>
      <c r="G85" s="36"/>
      <c r="H85" s="229">
        <f t="shared" ref="H85:H90" si="0">$H$84*D85/$D$84</f>
        <v>1215.2530753968254</v>
      </c>
      <c r="I85" s="36"/>
      <c r="J85" s="231">
        <f>H84-SUM(J86:J90)</f>
        <v>1168.8499999999999</v>
      </c>
    </row>
    <row r="86" spans="1:15" s="32" customFormat="1">
      <c r="A86"/>
      <c r="B86"/>
      <c r="C86" t="s">
        <v>438</v>
      </c>
      <c r="D86" s="36">
        <v>21</v>
      </c>
      <c r="E86" s="166">
        <f>D86/D84</f>
        <v>0.16666666666666666</v>
      </c>
      <c r="F86" s="168">
        <f>E86*E83</f>
        <v>433.33333333333331</v>
      </c>
      <c r="G86" s="36"/>
      <c r="H86" s="229">
        <f t="shared" si="0"/>
        <v>388.14166666666665</v>
      </c>
      <c r="I86" s="36"/>
      <c r="J86" s="230">
        <v>390</v>
      </c>
      <c r="K86"/>
      <c r="L86"/>
      <c r="M86"/>
      <c r="N86"/>
      <c r="O86"/>
    </row>
    <row r="87" spans="1:15" s="32" customFormat="1">
      <c r="A87" s="73"/>
      <c r="B87" s="73"/>
      <c r="C87" t="s">
        <v>384</v>
      </c>
      <c r="D87" s="36">
        <v>19</v>
      </c>
      <c r="E87" s="167">
        <f>D87/D84</f>
        <v>0.15079365079365079</v>
      </c>
      <c r="F87" s="168">
        <f>E83-F85-F86</f>
        <v>809.92063492063494</v>
      </c>
      <c r="G87" s="36"/>
      <c r="H87" s="229">
        <f t="shared" si="0"/>
        <v>351.17579365079365</v>
      </c>
      <c r="I87" s="36"/>
      <c r="J87" s="230">
        <v>350</v>
      </c>
      <c r="K87"/>
      <c r="L87"/>
      <c r="M87"/>
      <c r="N87"/>
      <c r="O87"/>
    </row>
    <row r="88" spans="1:15" s="32" customFormat="1">
      <c r="A88" s="160" t="s">
        <v>15</v>
      </c>
      <c r="B88" s="73"/>
      <c r="C88" t="s">
        <v>580</v>
      </c>
      <c r="D88" s="36">
        <v>3</v>
      </c>
      <c r="E88" s="36"/>
      <c r="F88"/>
      <c r="G88" s="36"/>
      <c r="H88" s="229">
        <f t="shared" si="0"/>
        <v>55.448809523809516</v>
      </c>
      <c r="I88" s="36"/>
      <c r="J88" s="230">
        <v>60</v>
      </c>
      <c r="K88"/>
      <c r="L88"/>
      <c r="M88"/>
      <c r="N88"/>
      <c r="O88"/>
    </row>
    <row r="89" spans="1:15" s="32" customFormat="1">
      <c r="A89" s="160" t="s">
        <v>15</v>
      </c>
      <c r="B89"/>
      <c r="C89" t="s">
        <v>559</v>
      </c>
      <c r="D89" s="36">
        <v>3</v>
      </c>
      <c r="E89"/>
      <c r="F89"/>
      <c r="G89"/>
      <c r="H89" s="229">
        <f t="shared" si="0"/>
        <v>55.448809523809516</v>
      </c>
      <c r="I89"/>
      <c r="J89" s="230">
        <v>60</v>
      </c>
      <c r="K89"/>
      <c r="L89"/>
      <c r="M89"/>
      <c r="N89"/>
      <c r="O89"/>
    </row>
    <row r="90" spans="1:15" s="32" customFormat="1">
      <c r="A90" s="160" t="s">
        <v>15</v>
      </c>
      <c r="B90"/>
      <c r="C90" t="s">
        <v>229</v>
      </c>
      <c r="D90" s="36">
        <f>D76+D75+D45+D38+D32+D31</f>
        <v>14.25</v>
      </c>
      <c r="E90"/>
      <c r="F90"/>
      <c r="G90"/>
      <c r="H90" s="229">
        <f t="shared" si="0"/>
        <v>263.3818452380952</v>
      </c>
      <c r="I90"/>
      <c r="J90" s="230">
        <v>300</v>
      </c>
      <c r="K90"/>
      <c r="L90"/>
      <c r="M90"/>
      <c r="N90"/>
      <c r="O90"/>
    </row>
    <row r="91" spans="1:15" s="32" customFormat="1">
      <c r="A91" s="160" t="s">
        <v>15</v>
      </c>
      <c r="B91"/>
      <c r="C91"/>
      <c r="D91"/>
      <c r="E91"/>
      <c r="F91"/>
      <c r="G91"/>
      <c r="H91"/>
      <c r="I91"/>
      <c r="K91"/>
      <c r="L91"/>
      <c r="M91"/>
      <c r="N91"/>
      <c r="O91"/>
    </row>
    <row r="92" spans="1:15" s="32" customFormat="1">
      <c r="A92" s="160" t="s">
        <v>15</v>
      </c>
      <c r="B92"/>
      <c r="C92"/>
      <c r="D92"/>
      <c r="E92"/>
      <c r="F92"/>
      <c r="G92"/>
      <c r="H92"/>
      <c r="I92"/>
      <c r="K92"/>
      <c r="L92"/>
      <c r="M92"/>
      <c r="N92"/>
      <c r="O92"/>
    </row>
    <row r="93" spans="1:15" s="32" customFormat="1">
      <c r="A93" s="160" t="s">
        <v>15</v>
      </c>
      <c r="B93"/>
      <c r="C93"/>
      <c r="D93"/>
      <c r="E93"/>
      <c r="F93"/>
      <c r="G93"/>
      <c r="H93"/>
      <c r="I93"/>
      <c r="K93"/>
      <c r="L93"/>
      <c r="M93"/>
      <c r="N93"/>
      <c r="O93"/>
    </row>
  </sheetData>
  <pageMargins left="0" right="0" top="0" bottom="0" header="0.3" footer="0.3"/>
  <pageSetup paperSize="9" scale="45" orientation="portrait" horizontalDpi="0" verticalDpi="0" copies="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4BEAB-6491-BE4D-9A19-8D7BD63D86EC}">
  <sheetPr>
    <pageSetUpPr fitToPage="1"/>
  </sheetPr>
  <dimension ref="A1:Q83"/>
  <sheetViews>
    <sheetView topLeftCell="A2" workbookViewId="0">
      <selection activeCell="G77" sqref="G77"/>
    </sheetView>
  </sheetViews>
  <sheetFormatPr defaultColWidth="11" defaultRowHeight="21"/>
  <cols>
    <col min="1" max="1" width="46" customWidth="1"/>
    <col min="2" max="2" width="22.59765625" customWidth="1"/>
    <col min="3" max="3" width="22.5" customWidth="1"/>
    <col min="4" max="4" width="18.8984375" customWidth="1"/>
    <col min="5" max="6" width="18.8984375" hidden="1" customWidth="1"/>
    <col min="7" max="7" width="18.8984375" customWidth="1"/>
    <col min="8" max="8" width="33.09765625" style="32" customWidth="1"/>
    <col min="9" max="9" width="13" hidden="1" customWidth="1"/>
    <col min="10" max="10" width="25.5" hidden="1" customWidth="1"/>
    <col min="11" max="11" width="10.8984375" hidden="1" customWidth="1"/>
    <col min="12" max="12" width="5.59765625" hidden="1" customWidth="1"/>
  </cols>
  <sheetData>
    <row r="1" spans="1:11" ht="25.8">
      <c r="A1" s="1" t="s">
        <v>456</v>
      </c>
      <c r="B1" s="1"/>
      <c r="C1" s="1"/>
      <c r="D1" s="1"/>
    </row>
    <row r="2" spans="1:11" ht="23.4" thickBot="1">
      <c r="A2" s="14" t="s">
        <v>84</v>
      </c>
      <c r="B2" s="14"/>
      <c r="C2" s="14"/>
      <c r="D2" s="14" t="s">
        <v>303</v>
      </c>
      <c r="E2" s="156">
        <v>42791</v>
      </c>
      <c r="F2" s="156">
        <v>42833</v>
      </c>
      <c r="G2" s="156">
        <v>43001</v>
      </c>
      <c r="H2" s="32" t="s">
        <v>458</v>
      </c>
      <c r="I2" t="s">
        <v>459</v>
      </c>
      <c r="J2" s="50" t="s">
        <v>460</v>
      </c>
      <c r="K2" t="s">
        <v>459</v>
      </c>
    </row>
    <row r="3" spans="1:11" ht="23.4" thickTop="1">
      <c r="A3" s="20" t="s">
        <v>91</v>
      </c>
      <c r="B3" s="146"/>
      <c r="C3" s="146"/>
      <c r="D3" s="146"/>
      <c r="E3" s="6"/>
      <c r="F3" s="6"/>
      <c r="G3" s="49"/>
      <c r="J3" s="135"/>
    </row>
    <row r="4" spans="1:11">
      <c r="A4" s="135"/>
      <c r="B4" s="6" t="s">
        <v>92</v>
      </c>
      <c r="C4" s="6"/>
      <c r="D4" s="6"/>
      <c r="E4" s="15" t="s">
        <v>94</v>
      </c>
      <c r="F4" s="6" t="s">
        <v>98</v>
      </c>
      <c r="G4" s="6" t="s">
        <v>98</v>
      </c>
      <c r="J4" s="135"/>
    </row>
    <row r="5" spans="1:11">
      <c r="A5" s="135"/>
      <c r="B5" s="6" t="s">
        <v>96</v>
      </c>
      <c r="C5" s="6"/>
      <c r="E5" s="15" t="s">
        <v>463</v>
      </c>
      <c r="F5" s="6" t="s">
        <v>137</v>
      </c>
      <c r="G5" s="6" t="s">
        <v>463</v>
      </c>
      <c r="J5" s="135"/>
    </row>
    <row r="6" spans="1:11">
      <c r="A6" s="135"/>
      <c r="B6" s="6" t="s">
        <v>99</v>
      </c>
      <c r="C6" s="6"/>
      <c r="D6" s="6"/>
      <c r="E6" s="15" t="s">
        <v>100</v>
      </c>
      <c r="F6" s="16" t="s">
        <v>101</v>
      </c>
      <c r="G6" s="16" t="s">
        <v>100</v>
      </c>
      <c r="J6" s="135"/>
    </row>
    <row r="7" spans="1:11" ht="8.1" customHeight="1">
      <c r="A7" s="10" t="s">
        <v>15</v>
      </c>
      <c r="B7" s="147"/>
      <c r="C7" s="147"/>
      <c r="D7" s="147"/>
      <c r="E7" s="52"/>
      <c r="F7" s="8"/>
      <c r="G7" s="8"/>
      <c r="H7" s="219"/>
      <c r="J7" s="135"/>
    </row>
    <row r="8" spans="1:11" ht="22.8">
      <c r="A8" s="3" t="s">
        <v>19</v>
      </c>
      <c r="B8" s="148"/>
      <c r="C8" s="148"/>
      <c r="D8" s="148"/>
      <c r="E8" s="184"/>
      <c r="F8" s="4"/>
      <c r="G8" s="4"/>
      <c r="H8" s="6"/>
      <c r="J8" s="135"/>
    </row>
    <row r="9" spans="1:11">
      <c r="A9" s="39" t="s">
        <v>102</v>
      </c>
      <c r="B9" s="6"/>
      <c r="C9" s="6"/>
      <c r="D9" s="6"/>
      <c r="E9" s="15" t="s">
        <v>103</v>
      </c>
      <c r="F9" s="15" t="s">
        <v>104</v>
      </c>
      <c r="G9" s="15" t="s">
        <v>104</v>
      </c>
      <c r="I9" s="32"/>
      <c r="J9" s="135"/>
    </row>
    <row r="10" spans="1:11">
      <c r="A10" s="39" t="s">
        <v>105</v>
      </c>
      <c r="B10" s="6"/>
      <c r="C10" s="6"/>
      <c r="D10" s="6"/>
      <c r="E10" s="15" t="s">
        <v>299</v>
      </c>
      <c r="F10" s="6" t="s">
        <v>316</v>
      </c>
      <c r="G10" s="6" t="s">
        <v>316</v>
      </c>
      <c r="I10" s="32"/>
      <c r="J10" s="135"/>
    </row>
    <row r="11" spans="1:11" ht="9.9" customHeight="1" thickBot="1">
      <c r="A11" s="21"/>
      <c r="B11" s="143"/>
      <c r="C11" s="143"/>
      <c r="D11" s="143"/>
      <c r="E11" s="164"/>
      <c r="F11" s="11"/>
      <c r="G11" s="11"/>
      <c r="J11" s="135"/>
    </row>
    <row r="12" spans="1:11" ht="23.4" thickTop="1">
      <c r="A12" s="3" t="s">
        <v>108</v>
      </c>
      <c r="B12" s="146"/>
      <c r="C12" s="146"/>
      <c r="D12" s="146" t="s">
        <v>15</v>
      </c>
      <c r="E12" s="51"/>
      <c r="F12" s="2"/>
      <c r="G12" s="2"/>
      <c r="H12" s="2"/>
      <c r="I12" t="s">
        <v>15</v>
      </c>
      <c r="J12" s="135"/>
    </row>
    <row r="13" spans="1:11" ht="22.8">
      <c r="A13" s="40" t="s">
        <v>481</v>
      </c>
      <c r="B13" s="157"/>
      <c r="C13" s="157"/>
      <c r="D13" s="8">
        <v>4</v>
      </c>
      <c r="E13" s="52" t="s">
        <v>203</v>
      </c>
      <c r="F13" s="8" t="s">
        <v>203</v>
      </c>
      <c r="G13" s="8" t="s">
        <v>203</v>
      </c>
      <c r="I13" s="15" t="s">
        <v>15</v>
      </c>
      <c r="J13" s="135"/>
    </row>
    <row r="14" spans="1:11">
      <c r="A14" s="39" t="s">
        <v>482</v>
      </c>
      <c r="B14" s="6"/>
      <c r="C14" s="6"/>
      <c r="D14" s="6">
        <v>3</v>
      </c>
      <c r="E14" s="51" t="s">
        <v>111</v>
      </c>
      <c r="F14" s="2" t="s">
        <v>110</v>
      </c>
      <c r="G14" s="2" t="s">
        <v>110</v>
      </c>
      <c r="I14" s="2" t="s">
        <v>15</v>
      </c>
      <c r="J14" s="135"/>
    </row>
    <row r="15" spans="1:11">
      <c r="A15" s="39"/>
      <c r="B15" s="6"/>
      <c r="C15" s="6"/>
      <c r="D15" s="6">
        <v>3</v>
      </c>
      <c r="E15" s="51" t="s">
        <v>113</v>
      </c>
      <c r="F15" s="2" t="s">
        <v>113</v>
      </c>
      <c r="G15" s="2" t="s">
        <v>112</v>
      </c>
      <c r="I15" s="2" t="s">
        <v>15</v>
      </c>
      <c r="J15" s="135"/>
    </row>
    <row r="16" spans="1:11">
      <c r="A16" s="39"/>
      <c r="B16" s="6"/>
      <c r="C16" s="6"/>
      <c r="D16" s="6">
        <v>3</v>
      </c>
      <c r="E16" s="51"/>
      <c r="F16" s="2" t="s">
        <v>161</v>
      </c>
      <c r="G16" s="2" t="s">
        <v>161</v>
      </c>
      <c r="I16" s="2"/>
      <c r="J16" s="135"/>
    </row>
    <row r="17" spans="1:10">
      <c r="A17" s="40"/>
      <c r="B17" s="8"/>
      <c r="C17" s="8"/>
      <c r="D17" s="8">
        <v>3</v>
      </c>
      <c r="E17" s="52" t="s">
        <v>114</v>
      </c>
      <c r="F17" s="8" t="s">
        <v>311</v>
      </c>
      <c r="G17" s="8" t="s">
        <v>114</v>
      </c>
      <c r="I17" s="2" t="s">
        <v>15</v>
      </c>
      <c r="J17" s="135"/>
    </row>
    <row r="18" spans="1:10">
      <c r="A18" s="39" t="s">
        <v>211</v>
      </c>
      <c r="B18" s="6"/>
      <c r="C18" s="6"/>
      <c r="D18" s="6">
        <v>1.5</v>
      </c>
      <c r="E18" s="51" t="s">
        <v>113</v>
      </c>
      <c r="F18" s="2" t="s">
        <v>113</v>
      </c>
      <c r="G18" s="2" t="s">
        <v>117</v>
      </c>
      <c r="I18" s="2" t="s">
        <v>15</v>
      </c>
      <c r="J18" s="135"/>
    </row>
    <row r="19" spans="1:10">
      <c r="A19" s="39" t="s">
        <v>118</v>
      </c>
      <c r="B19" s="6"/>
      <c r="C19" s="6"/>
      <c r="D19" s="6">
        <v>1</v>
      </c>
      <c r="E19" s="51" t="s">
        <v>111</v>
      </c>
      <c r="F19" s="2" t="s">
        <v>110</v>
      </c>
      <c r="G19" s="2" t="s">
        <v>110</v>
      </c>
      <c r="I19" s="2" t="s">
        <v>15</v>
      </c>
      <c r="J19" s="135"/>
    </row>
    <row r="20" spans="1:10">
      <c r="A20" s="39" t="s">
        <v>118</v>
      </c>
      <c r="B20" s="6"/>
      <c r="C20" s="6"/>
      <c r="D20" s="6">
        <v>1</v>
      </c>
      <c r="E20" s="51"/>
      <c r="F20" s="2" t="s">
        <v>161</v>
      </c>
      <c r="G20" s="2" t="s">
        <v>161</v>
      </c>
      <c r="I20" s="2"/>
      <c r="J20" s="135"/>
    </row>
    <row r="21" spans="1:10" ht="21.6" thickBot="1">
      <c r="A21" s="41" t="s">
        <v>118</v>
      </c>
      <c r="B21" s="11"/>
      <c r="C21" s="11"/>
      <c r="D21" s="11">
        <v>1</v>
      </c>
      <c r="E21" s="164" t="s">
        <v>114</v>
      </c>
      <c r="F21" s="11" t="s">
        <v>311</v>
      </c>
      <c r="G21" s="11" t="s">
        <v>114</v>
      </c>
      <c r="I21" s="2" t="s">
        <v>15</v>
      </c>
      <c r="J21" s="135"/>
    </row>
    <row r="22" spans="1:10" ht="23.4" thickTop="1">
      <c r="A22" s="13" t="s">
        <v>119</v>
      </c>
      <c r="B22" s="146"/>
      <c r="C22" s="146" t="s">
        <v>312</v>
      </c>
      <c r="D22" s="146"/>
      <c r="E22" s="51"/>
      <c r="F22" s="2"/>
      <c r="G22" s="2"/>
      <c r="I22" s="2" t="s">
        <v>15</v>
      </c>
      <c r="J22" s="135"/>
    </row>
    <row r="23" spans="1:10">
      <c r="A23" s="42" t="s">
        <v>120</v>
      </c>
      <c r="B23" s="149"/>
      <c r="C23" s="149"/>
      <c r="D23" s="149"/>
      <c r="E23" s="15"/>
      <c r="F23" s="6"/>
      <c r="G23" s="6"/>
      <c r="I23" s="2" t="s">
        <v>15</v>
      </c>
      <c r="J23" s="135"/>
    </row>
    <row r="24" spans="1:10" ht="18">
      <c r="A24" s="135"/>
      <c r="B24" s="6" t="s">
        <v>313</v>
      </c>
      <c r="C24" s="6" t="s">
        <v>244</v>
      </c>
      <c r="D24" s="6">
        <v>1</v>
      </c>
      <c r="E24" s="15" t="s">
        <v>111</v>
      </c>
      <c r="F24" s="15" t="s">
        <v>311</v>
      </c>
      <c r="G24" s="15" t="s">
        <v>111</v>
      </c>
      <c r="H24" s="6" t="s">
        <v>581</v>
      </c>
      <c r="I24" s="2" t="s">
        <v>15</v>
      </c>
      <c r="J24" s="135"/>
    </row>
    <row r="25" spans="1:10">
      <c r="A25" s="135"/>
      <c r="B25" s="6" t="s">
        <v>314</v>
      </c>
      <c r="C25" s="6" t="s">
        <v>244</v>
      </c>
      <c r="D25" s="6">
        <v>2.5</v>
      </c>
      <c r="E25" s="15" t="s">
        <v>125</v>
      </c>
      <c r="F25" s="178" t="s">
        <v>15</v>
      </c>
      <c r="G25" s="6" t="s">
        <v>125</v>
      </c>
      <c r="I25" s="2" t="s">
        <v>15</v>
      </c>
      <c r="J25" s="135"/>
    </row>
    <row r="26" spans="1:10">
      <c r="A26" s="135"/>
      <c r="B26" s="6" t="s">
        <v>388</v>
      </c>
      <c r="C26" s="6" t="s">
        <v>229</v>
      </c>
      <c r="D26" s="6">
        <v>3</v>
      </c>
      <c r="E26" s="15" t="s">
        <v>315</v>
      </c>
      <c r="F26" s="6" t="s">
        <v>206</v>
      </c>
      <c r="G26" s="220" t="s">
        <v>546</v>
      </c>
      <c r="J26" s="135"/>
    </row>
    <row r="27" spans="1:10">
      <c r="A27" s="42" t="s">
        <v>317</v>
      </c>
      <c r="B27" s="149"/>
      <c r="C27" s="149"/>
      <c r="D27" s="149"/>
      <c r="E27" s="15"/>
      <c r="F27" s="6"/>
      <c r="G27" s="6"/>
      <c r="J27" s="135"/>
    </row>
    <row r="28" spans="1:10">
      <c r="A28" s="39" t="s">
        <v>319</v>
      </c>
      <c r="B28" s="6" t="s">
        <v>522</v>
      </c>
      <c r="C28" s="6" t="s">
        <v>229</v>
      </c>
      <c r="D28" s="6">
        <v>5</v>
      </c>
      <c r="E28" s="15" t="s">
        <v>483</v>
      </c>
      <c r="F28" s="6" t="s">
        <v>134</v>
      </c>
      <c r="G28" s="220" t="s">
        <v>582</v>
      </c>
      <c r="J28" s="135"/>
    </row>
    <row r="29" spans="1:10" ht="18">
      <c r="A29" s="40" t="s">
        <v>321</v>
      </c>
      <c r="B29" s="8" t="s">
        <v>522</v>
      </c>
      <c r="C29" s="8" t="s">
        <v>229</v>
      </c>
      <c r="D29" s="8">
        <v>5</v>
      </c>
      <c r="E29" s="52" t="s">
        <v>131</v>
      </c>
      <c r="F29" s="8" t="s">
        <v>130</v>
      </c>
      <c r="G29" s="221" t="s">
        <v>583</v>
      </c>
      <c r="H29" s="6" t="s">
        <v>15</v>
      </c>
      <c r="J29" s="135"/>
    </row>
    <row r="30" spans="1:10">
      <c r="A30" s="42" t="s">
        <v>323</v>
      </c>
      <c r="B30" s="149"/>
      <c r="C30" s="149"/>
      <c r="D30" s="149"/>
      <c r="E30" s="6"/>
      <c r="F30" s="6"/>
      <c r="G30" s="6"/>
      <c r="J30" s="135"/>
    </row>
    <row r="31" spans="1:10">
      <c r="A31" s="39" t="s">
        <v>324</v>
      </c>
      <c r="B31" s="6" t="s">
        <v>129</v>
      </c>
      <c r="C31" s="149"/>
      <c r="D31" s="6">
        <v>3.5</v>
      </c>
      <c r="E31" s="182" t="s">
        <v>134</v>
      </c>
      <c r="F31" s="182" t="s">
        <v>219</v>
      </c>
      <c r="G31" s="208" t="s">
        <v>219</v>
      </c>
      <c r="J31" s="135"/>
    </row>
    <row r="32" spans="1:10">
      <c r="A32" s="40" t="s">
        <v>325</v>
      </c>
      <c r="B32" s="8" t="s">
        <v>314</v>
      </c>
      <c r="C32" s="152" t="s">
        <v>329</v>
      </c>
      <c r="D32" s="152">
        <v>2.5</v>
      </c>
      <c r="E32" s="52" t="s">
        <v>282</v>
      </c>
      <c r="F32" s="152" t="s">
        <v>282</v>
      </c>
      <c r="G32" s="152" t="s">
        <v>225</v>
      </c>
      <c r="J32" s="135"/>
    </row>
    <row r="33" spans="1:10">
      <c r="A33" s="39" t="s">
        <v>324</v>
      </c>
      <c r="B33" s="6" t="s">
        <v>171</v>
      </c>
      <c r="C33" s="6"/>
      <c r="D33" s="6">
        <v>3</v>
      </c>
      <c r="E33" s="51" t="s">
        <v>234</v>
      </c>
      <c r="F33" s="15" t="s">
        <v>159</v>
      </c>
      <c r="G33" s="15" t="s">
        <v>235</v>
      </c>
      <c r="J33" s="135"/>
    </row>
    <row r="34" spans="1:10">
      <c r="A34" s="39" t="s">
        <v>325</v>
      </c>
      <c r="B34" s="6" t="s">
        <v>330</v>
      </c>
      <c r="C34" s="149" t="s">
        <v>331</v>
      </c>
      <c r="D34" s="149">
        <v>2</v>
      </c>
      <c r="E34" s="51" t="s">
        <v>485</v>
      </c>
      <c r="F34" s="149" t="s">
        <v>486</v>
      </c>
      <c r="G34" s="149" t="s">
        <v>225</v>
      </c>
      <c r="J34" s="135"/>
    </row>
    <row r="35" spans="1:10">
      <c r="A35" s="40" t="s">
        <v>325</v>
      </c>
      <c r="B35" s="15" t="s">
        <v>332</v>
      </c>
      <c r="C35" s="6" t="s">
        <v>229</v>
      </c>
      <c r="D35" s="15">
        <v>2</v>
      </c>
      <c r="E35" s="15" t="s">
        <v>161</v>
      </c>
      <c r="F35" s="15" t="s">
        <v>487</v>
      </c>
      <c r="G35" s="221" t="s">
        <v>584</v>
      </c>
      <c r="H35" s="32" t="s">
        <v>15</v>
      </c>
      <c r="J35" s="135"/>
    </row>
    <row r="36" spans="1:10" ht="11.1" customHeight="1" thickBot="1">
      <c r="A36" s="22"/>
      <c r="B36" s="150"/>
      <c r="C36" s="150"/>
      <c r="D36" s="150"/>
      <c r="E36" s="12"/>
      <c r="F36" s="12"/>
      <c r="G36" s="12"/>
      <c r="J36" s="135"/>
    </row>
    <row r="37" spans="1:10" ht="23.4" thickTop="1">
      <c r="A37" s="13" t="s">
        <v>141</v>
      </c>
      <c r="B37" s="146"/>
      <c r="C37" s="146"/>
      <c r="D37" s="146"/>
      <c r="E37" s="2"/>
      <c r="F37" s="2"/>
      <c r="G37" s="2"/>
      <c r="J37" s="135"/>
    </row>
    <row r="38" spans="1:10" ht="22.8">
      <c r="A38" s="153" t="s">
        <v>144</v>
      </c>
      <c r="B38" s="15" t="s">
        <v>248</v>
      </c>
      <c r="C38" s="6" t="s">
        <v>244</v>
      </c>
      <c r="D38" s="149">
        <v>4</v>
      </c>
      <c r="E38" s="182" t="s">
        <v>114</v>
      </c>
      <c r="G38" s="182" t="s">
        <v>114</v>
      </c>
      <c r="J38" s="135"/>
    </row>
    <row r="39" spans="1:10">
      <c r="A39" s="42" t="s">
        <v>142</v>
      </c>
      <c r="B39" s="8" t="s">
        <v>488</v>
      </c>
      <c r="C39" s="158" t="s">
        <v>585</v>
      </c>
      <c r="D39" s="159">
        <v>2.5</v>
      </c>
      <c r="E39" s="52" t="s">
        <v>335</v>
      </c>
      <c r="F39" s="52" t="s">
        <v>335</v>
      </c>
      <c r="G39" s="52" t="s">
        <v>586</v>
      </c>
      <c r="J39" s="135"/>
    </row>
    <row r="40" spans="1:10">
      <c r="A40" s="42" t="s">
        <v>247</v>
      </c>
      <c r="B40" s="39" t="s">
        <v>248</v>
      </c>
      <c r="C40" s="6" t="s">
        <v>244</v>
      </c>
      <c r="D40" s="6">
        <v>4</v>
      </c>
      <c r="E40" s="51" t="s">
        <v>146</v>
      </c>
      <c r="F40" s="2" t="s">
        <v>113</v>
      </c>
      <c r="G40" s="2" t="s">
        <v>146</v>
      </c>
      <c r="J40" s="135"/>
    </row>
    <row r="41" spans="1:10" ht="18">
      <c r="A41" s="39"/>
      <c r="B41" s="40" t="s">
        <v>249</v>
      </c>
      <c r="C41" s="8" t="s">
        <v>244</v>
      </c>
      <c r="D41" s="8">
        <v>4</v>
      </c>
      <c r="E41" s="8" t="s">
        <v>149</v>
      </c>
      <c r="F41" s="8" t="s">
        <v>489</v>
      </c>
      <c r="G41" s="52" t="s">
        <v>291</v>
      </c>
      <c r="H41" s="6" t="s">
        <v>15</v>
      </c>
      <c r="J41" s="135"/>
    </row>
    <row r="42" spans="1:10">
      <c r="A42" s="42" t="s">
        <v>250</v>
      </c>
      <c r="B42" s="15" t="s">
        <v>476</v>
      </c>
      <c r="C42" s="15" t="s">
        <v>229</v>
      </c>
      <c r="D42" s="6">
        <v>4</v>
      </c>
      <c r="F42" s="178" t="s">
        <v>15</v>
      </c>
      <c r="G42" s="220" t="s">
        <v>587</v>
      </c>
      <c r="J42" s="135"/>
    </row>
    <row r="43" spans="1:10">
      <c r="B43" s="6"/>
      <c r="C43" s="6"/>
      <c r="D43" s="6"/>
      <c r="E43" s="6"/>
      <c r="F43" s="6"/>
      <c r="G43" s="6"/>
      <c r="J43" s="135"/>
    </row>
    <row r="44" spans="1:10">
      <c r="A44" s="42" t="s">
        <v>150</v>
      </c>
      <c r="B44" s="181" t="s">
        <v>121</v>
      </c>
      <c r="C44" s="4" t="s">
        <v>244</v>
      </c>
      <c r="D44" s="4">
        <v>1.5</v>
      </c>
      <c r="E44" s="184" t="s">
        <v>113</v>
      </c>
      <c r="F44" s="4" t="s">
        <v>338</v>
      </c>
      <c r="G44" s="4" t="s">
        <v>338</v>
      </c>
      <c r="J44" s="135"/>
    </row>
    <row r="45" spans="1:10">
      <c r="A45" s="135"/>
      <c r="B45" s="39" t="s">
        <v>254</v>
      </c>
      <c r="C45" s="149" t="s">
        <v>339</v>
      </c>
      <c r="D45" s="149">
        <v>2</v>
      </c>
      <c r="E45" s="15" t="s">
        <v>287</v>
      </c>
      <c r="F45" s="149" t="s">
        <v>491</v>
      </c>
      <c r="G45" s="149" t="s">
        <v>225</v>
      </c>
      <c r="J45" s="135"/>
    </row>
    <row r="46" spans="1:10">
      <c r="A46" s="135"/>
      <c r="B46" s="39" t="s">
        <v>254</v>
      </c>
      <c r="C46" s="149" t="s">
        <v>341</v>
      </c>
      <c r="D46" s="149">
        <v>2</v>
      </c>
      <c r="E46" s="15" t="s">
        <v>492</v>
      </c>
      <c r="F46" s="149" t="s">
        <v>289</v>
      </c>
      <c r="G46" s="149" t="s">
        <v>225</v>
      </c>
      <c r="J46" s="135"/>
    </row>
    <row r="47" spans="1:10">
      <c r="A47" s="135"/>
      <c r="B47" s="44" t="s">
        <v>256</v>
      </c>
      <c r="C47" s="149" t="s">
        <v>342</v>
      </c>
      <c r="D47" s="149">
        <v>2</v>
      </c>
      <c r="E47" s="15" t="s">
        <v>445</v>
      </c>
      <c r="F47" s="209" t="s">
        <v>287</v>
      </c>
      <c r="G47" s="149" t="s">
        <v>225</v>
      </c>
      <c r="J47" s="135"/>
    </row>
    <row r="48" spans="1:10">
      <c r="A48" s="135"/>
      <c r="B48" s="44" t="s">
        <v>256</v>
      </c>
      <c r="C48" s="149" t="s">
        <v>344</v>
      </c>
      <c r="D48" s="149">
        <v>2</v>
      </c>
      <c r="E48" s="15" t="s">
        <v>300</v>
      </c>
      <c r="F48" s="149" t="s">
        <v>345</v>
      </c>
      <c r="G48" s="149" t="s">
        <v>225</v>
      </c>
      <c r="H48" s="32" t="s">
        <v>15</v>
      </c>
      <c r="J48" s="135"/>
    </row>
    <row r="49" spans="1:10">
      <c r="A49" s="135"/>
      <c r="B49" s="40" t="s">
        <v>259</v>
      </c>
      <c r="C49" s="8" t="s">
        <v>244</v>
      </c>
      <c r="D49" s="8">
        <v>2</v>
      </c>
      <c r="E49" s="52" t="s">
        <v>157</v>
      </c>
      <c r="F49" s="52" t="s">
        <v>156</v>
      </c>
      <c r="G49" s="52" t="s">
        <v>156</v>
      </c>
      <c r="H49" s="32" t="s">
        <v>15</v>
      </c>
      <c r="J49" s="135"/>
    </row>
    <row r="50" spans="1:10" ht="22.8">
      <c r="A50" s="153" t="s">
        <v>163</v>
      </c>
      <c r="B50" s="149"/>
      <c r="C50" s="149"/>
      <c r="D50" s="149"/>
      <c r="E50" s="2"/>
      <c r="F50" s="2"/>
      <c r="G50" s="2"/>
      <c r="J50" s="135"/>
    </row>
    <row r="51" spans="1:10">
      <c r="A51" s="39" t="s">
        <v>164</v>
      </c>
      <c r="B51" s="6"/>
      <c r="C51" s="6" t="s">
        <v>244</v>
      </c>
      <c r="D51" s="6">
        <v>1.5</v>
      </c>
      <c r="E51" s="2" t="s">
        <v>114</v>
      </c>
      <c r="F51" s="2" t="s">
        <v>165</v>
      </c>
      <c r="G51" s="2" t="s">
        <v>165</v>
      </c>
      <c r="J51" s="135"/>
    </row>
    <row r="52" spans="1:10">
      <c r="A52" s="39" t="s">
        <v>314</v>
      </c>
      <c r="B52" s="6"/>
      <c r="C52" s="6" t="s">
        <v>244</v>
      </c>
      <c r="D52" s="171">
        <v>2.5</v>
      </c>
      <c r="E52" s="177" t="s">
        <v>113</v>
      </c>
      <c r="F52" s="207" t="s">
        <v>15</v>
      </c>
      <c r="G52" s="51" t="s">
        <v>135</v>
      </c>
      <c r="J52" s="135"/>
    </row>
    <row r="53" spans="1:10">
      <c r="A53" s="39" t="s">
        <v>314</v>
      </c>
      <c r="B53" s="6"/>
      <c r="C53" s="149" t="s">
        <v>348</v>
      </c>
      <c r="D53" s="149">
        <v>2.5</v>
      </c>
      <c r="E53" s="15" t="s">
        <v>289</v>
      </c>
      <c r="F53" s="149" t="s">
        <v>430</v>
      </c>
      <c r="G53" s="149" t="s">
        <v>225</v>
      </c>
      <c r="J53" s="135"/>
    </row>
    <row r="54" spans="1:10">
      <c r="A54" s="39" t="s">
        <v>15</v>
      </c>
      <c r="B54" s="6"/>
      <c r="C54" s="6" t="s">
        <v>15</v>
      </c>
      <c r="D54" s="171" t="s">
        <v>15</v>
      </c>
      <c r="E54" s="15" t="s">
        <v>490</v>
      </c>
      <c r="J54" s="135"/>
    </row>
    <row r="55" spans="1:10">
      <c r="A55" s="39" t="s">
        <v>493</v>
      </c>
      <c r="B55" s="6"/>
      <c r="C55" s="154" t="s">
        <v>494</v>
      </c>
      <c r="D55" s="154">
        <v>4.5</v>
      </c>
      <c r="E55" s="154" t="s">
        <v>495</v>
      </c>
      <c r="F55" s="154" t="s">
        <v>496</v>
      </c>
      <c r="G55" s="154" t="s">
        <v>588</v>
      </c>
      <c r="J55" s="135"/>
    </row>
    <row r="56" spans="1:10">
      <c r="A56" s="39" t="s">
        <v>493</v>
      </c>
      <c r="B56" s="15"/>
      <c r="C56" s="154" t="s">
        <v>494</v>
      </c>
      <c r="D56" s="154">
        <v>4.5</v>
      </c>
      <c r="E56" s="154" t="s">
        <v>498</v>
      </c>
      <c r="F56" s="154" t="s">
        <v>499</v>
      </c>
      <c r="G56" s="154" t="s">
        <v>496</v>
      </c>
      <c r="H56" s="32" t="s">
        <v>15</v>
      </c>
      <c r="J56" s="135"/>
    </row>
    <row r="57" spans="1:10">
      <c r="A57" s="39" t="s">
        <v>493</v>
      </c>
      <c r="B57" s="15"/>
      <c r="C57" s="154" t="s">
        <v>494</v>
      </c>
      <c r="D57" s="154">
        <v>4.5</v>
      </c>
      <c r="E57" s="154" t="s">
        <v>501</v>
      </c>
      <c r="F57" s="154" t="s">
        <v>502</v>
      </c>
      <c r="G57" s="154" t="s">
        <v>589</v>
      </c>
      <c r="H57" s="32" t="s">
        <v>15</v>
      </c>
      <c r="J57" s="135"/>
    </row>
    <row r="58" spans="1:10">
      <c r="A58" s="39" t="s">
        <v>493</v>
      </c>
      <c r="B58" s="15"/>
      <c r="C58" s="154" t="s">
        <v>494</v>
      </c>
      <c r="D58" s="154">
        <v>4.5</v>
      </c>
      <c r="E58" s="154" t="s">
        <v>504</v>
      </c>
      <c r="F58" s="154" t="s">
        <v>505</v>
      </c>
      <c r="G58" s="154" t="s">
        <v>590</v>
      </c>
      <c r="H58" s="32" t="s">
        <v>15</v>
      </c>
      <c r="J58" s="135"/>
    </row>
    <row r="59" spans="1:10" ht="18">
      <c r="A59" s="39" t="s">
        <v>507</v>
      </c>
      <c r="B59" s="6"/>
      <c r="C59" s="6" t="s">
        <v>244</v>
      </c>
      <c r="D59" s="6">
        <v>2</v>
      </c>
      <c r="E59" s="15" t="s">
        <v>267</v>
      </c>
      <c r="F59" s="51" t="s">
        <v>135</v>
      </c>
      <c r="G59" s="15" t="s">
        <v>161</v>
      </c>
      <c r="H59" s="2" t="s">
        <v>15</v>
      </c>
      <c r="J59" s="135"/>
    </row>
    <row r="60" spans="1:10" ht="18">
      <c r="A60" s="39" t="s">
        <v>507</v>
      </c>
      <c r="B60" s="15"/>
      <c r="C60" s="6" t="s">
        <v>244</v>
      </c>
      <c r="D60" s="15">
        <v>2</v>
      </c>
      <c r="E60" s="177" t="s">
        <v>15</v>
      </c>
      <c r="F60" s="6" t="s">
        <v>172</v>
      </c>
      <c r="G60" s="15" t="s">
        <v>130</v>
      </c>
      <c r="H60" s="6" t="s">
        <v>15</v>
      </c>
      <c r="J60" s="135"/>
    </row>
    <row r="61" spans="1:10" ht="6" customHeight="1" thickBot="1">
      <c r="A61" s="45"/>
      <c r="B61" s="151"/>
      <c r="C61" s="151"/>
      <c r="D61" s="151"/>
      <c r="E61" s="11"/>
      <c r="F61" s="11"/>
      <c r="G61" s="11"/>
      <c r="H61" s="2" t="s">
        <v>15</v>
      </c>
      <c r="J61" s="135"/>
    </row>
    <row r="62" spans="1:10" ht="21.6" thickTop="1">
      <c r="A62" s="42" t="s">
        <v>174</v>
      </c>
      <c r="B62" s="149"/>
      <c r="C62" s="149"/>
      <c r="D62" s="149"/>
      <c r="H62" s="32" t="s">
        <v>15</v>
      </c>
      <c r="J62" s="135"/>
    </row>
    <row r="63" spans="1:10">
      <c r="A63" s="39" t="s">
        <v>176</v>
      </c>
      <c r="B63" s="202" t="s">
        <v>508</v>
      </c>
      <c r="C63" s="149"/>
      <c r="D63" s="6">
        <v>0.5</v>
      </c>
      <c r="E63" s="15" t="str">
        <f>E10</f>
        <v>J. Hall</v>
      </c>
      <c r="F63" s="15" t="str">
        <f>F10</f>
        <v>D. Jordan</v>
      </c>
      <c r="G63" s="15" t="str">
        <f>G10</f>
        <v>D. Jordan</v>
      </c>
      <c r="J63" s="135"/>
    </row>
    <row r="64" spans="1:10">
      <c r="A64" s="39" t="s">
        <v>175</v>
      </c>
      <c r="B64" s="203" t="s">
        <v>361</v>
      </c>
      <c r="C64" s="6"/>
      <c r="D64" s="6">
        <v>2</v>
      </c>
      <c r="E64" s="15" t="s">
        <v>111</v>
      </c>
      <c r="F64" s="15" t="s">
        <v>165</v>
      </c>
      <c r="G64" s="15" t="s">
        <v>165</v>
      </c>
      <c r="H64" s="32" t="s">
        <v>15</v>
      </c>
      <c r="J64" s="135"/>
    </row>
    <row r="65" spans="1:17" ht="18">
      <c r="A65" s="39" t="s">
        <v>175</v>
      </c>
      <c r="B65" s="203" t="s">
        <v>361</v>
      </c>
      <c r="C65" s="6"/>
      <c r="D65" s="6">
        <v>2</v>
      </c>
      <c r="E65" s="15" t="s">
        <v>113</v>
      </c>
      <c r="F65" s="15" t="s">
        <v>172</v>
      </c>
      <c r="G65" s="15" t="s">
        <v>111</v>
      </c>
      <c r="H65" s="15" t="s">
        <v>15</v>
      </c>
      <c r="J65" s="135"/>
    </row>
    <row r="66" spans="1:17">
      <c r="A66" s="39" t="s">
        <v>479</v>
      </c>
      <c r="B66" s="203" t="s">
        <v>359</v>
      </c>
      <c r="C66" s="6" t="s">
        <v>229</v>
      </c>
      <c r="D66" s="6">
        <v>1.5</v>
      </c>
      <c r="E66" s="15"/>
      <c r="F66" s="15"/>
      <c r="G66" s="220" t="s">
        <v>573</v>
      </c>
      <c r="J66" s="135"/>
    </row>
    <row r="67" spans="1:17">
      <c r="A67" s="39" t="s">
        <v>479</v>
      </c>
      <c r="B67" s="203" t="s">
        <v>359</v>
      </c>
      <c r="C67" s="6" t="s">
        <v>229</v>
      </c>
      <c r="D67" s="6">
        <v>1.5</v>
      </c>
      <c r="E67" s="15"/>
      <c r="F67" s="15"/>
      <c r="G67" s="220" t="s">
        <v>575</v>
      </c>
      <c r="J67" s="135"/>
    </row>
    <row r="68" spans="1:17" ht="21.6" thickBot="1">
      <c r="A68" s="41" t="s">
        <v>15</v>
      </c>
      <c r="B68" s="204" t="s">
        <v>15</v>
      </c>
      <c r="C68" s="11" t="s">
        <v>15</v>
      </c>
      <c r="D68" s="11" t="s">
        <v>15</v>
      </c>
      <c r="E68" s="164" t="s">
        <v>177</v>
      </c>
      <c r="F68" s="11" t="s">
        <v>489</v>
      </c>
      <c r="G68" s="11" t="s">
        <v>15</v>
      </c>
      <c r="H68" s="32" t="s">
        <v>510</v>
      </c>
      <c r="J68" s="135"/>
    </row>
    <row r="69" spans="1:17" ht="21.6" thickTop="1">
      <c r="A69" s="160" t="s">
        <v>178</v>
      </c>
      <c r="B69" s="161"/>
      <c r="C69" s="161"/>
      <c r="D69" s="161"/>
      <c r="E69" s="162"/>
      <c r="F69" s="162"/>
      <c r="G69" s="162"/>
      <c r="J69" s="135"/>
    </row>
    <row r="70" spans="1:17">
      <c r="A70" s="44" t="s">
        <v>511</v>
      </c>
      <c r="B70" s="15"/>
      <c r="C70" s="15"/>
      <c r="D70" s="15">
        <v>6</v>
      </c>
      <c r="E70" s="15" t="s">
        <v>113</v>
      </c>
      <c r="F70" s="15" t="s">
        <v>165</v>
      </c>
      <c r="G70" s="15" t="s">
        <v>165</v>
      </c>
      <c r="J70" s="135"/>
    </row>
    <row r="71" spans="1:17" ht="8.1" customHeight="1" thickBot="1">
      <c r="A71" s="163"/>
      <c r="B71" s="164"/>
      <c r="C71" s="164"/>
      <c r="D71" s="164"/>
      <c r="E71" s="164"/>
      <c r="F71" s="164"/>
      <c r="G71" s="164"/>
      <c r="J71" s="135"/>
    </row>
    <row r="72" spans="1:17" ht="21.6" thickTop="1">
      <c r="E72" s="169" t="s">
        <v>514</v>
      </c>
      <c r="F72" s="169" t="s">
        <v>515</v>
      </c>
      <c r="H72" s="32" t="s">
        <v>15</v>
      </c>
    </row>
    <row r="73" spans="1:17">
      <c r="A73" s="73"/>
      <c r="B73" s="73"/>
      <c r="E73" s="169" t="s">
        <v>514</v>
      </c>
      <c r="F73" s="169" t="s">
        <v>515</v>
      </c>
      <c r="H73" s="34" t="s">
        <v>15</v>
      </c>
    </row>
    <row r="74" spans="1:17">
      <c r="A74" s="73"/>
      <c r="B74" s="73"/>
      <c r="E74" s="169" t="s">
        <v>514</v>
      </c>
      <c r="F74" s="169" t="s">
        <v>515</v>
      </c>
    </row>
    <row r="75" spans="1:17">
      <c r="A75" s="73"/>
      <c r="B75" s="73"/>
      <c r="E75" s="169" t="s">
        <v>514</v>
      </c>
      <c r="F75" s="169" t="s">
        <v>515</v>
      </c>
    </row>
    <row r="76" spans="1:17" s="32" customFormat="1">
      <c r="A76"/>
      <c r="B76"/>
      <c r="C76"/>
      <c r="D76"/>
      <c r="E76" s="169" t="s">
        <v>514</v>
      </c>
      <c r="F76" s="169" t="s">
        <v>515</v>
      </c>
      <c r="G76"/>
      <c r="I76"/>
      <c r="J76"/>
      <c r="K76"/>
      <c r="L76"/>
      <c r="M76"/>
      <c r="N76"/>
      <c r="O76"/>
      <c r="P76"/>
      <c r="Q76"/>
    </row>
    <row r="77" spans="1:17" s="32" customFormat="1">
      <c r="A77" s="73"/>
      <c r="B77" s="73"/>
      <c r="C77"/>
      <c r="D77"/>
      <c r="E77" s="169" t="s">
        <v>514</v>
      </c>
      <c r="F77" s="169" t="s">
        <v>515</v>
      </c>
      <c r="G77"/>
      <c r="I77"/>
      <c r="J77"/>
      <c r="K77"/>
      <c r="L77"/>
      <c r="M77"/>
      <c r="N77"/>
      <c r="O77"/>
      <c r="P77"/>
      <c r="Q77"/>
    </row>
    <row r="78" spans="1:17" s="32" customFormat="1">
      <c r="A78" s="160" t="s">
        <v>15</v>
      </c>
      <c r="B78" s="73"/>
      <c r="C78"/>
      <c r="D78"/>
      <c r="E78" s="169" t="s">
        <v>514</v>
      </c>
      <c r="F78" s="169" t="s">
        <v>515</v>
      </c>
      <c r="G78"/>
      <c r="I78"/>
      <c r="J78"/>
      <c r="K78"/>
      <c r="L78"/>
      <c r="M78"/>
      <c r="N78"/>
      <c r="O78"/>
      <c r="P78"/>
      <c r="Q78"/>
    </row>
    <row r="79" spans="1:17" s="32" customFormat="1">
      <c r="A79" s="160" t="s">
        <v>15</v>
      </c>
      <c r="B79"/>
      <c r="C79"/>
      <c r="D79"/>
      <c r="E79" s="169" t="s">
        <v>514</v>
      </c>
      <c r="F79" s="169" t="s">
        <v>515</v>
      </c>
      <c r="G79"/>
      <c r="I79"/>
      <c r="J79"/>
      <c r="K79"/>
      <c r="L79"/>
      <c r="M79"/>
      <c r="N79"/>
      <c r="O79"/>
      <c r="P79"/>
      <c r="Q79"/>
    </row>
    <row r="80" spans="1:17" s="32" customFormat="1">
      <c r="A80" s="160" t="s">
        <v>15</v>
      </c>
      <c r="B80"/>
      <c r="C80"/>
      <c r="D80"/>
      <c r="E80"/>
      <c r="F80"/>
      <c r="G80"/>
      <c r="I80"/>
      <c r="J80"/>
      <c r="K80"/>
      <c r="L80"/>
      <c r="M80"/>
      <c r="N80"/>
      <c r="O80"/>
      <c r="P80"/>
      <c r="Q80"/>
    </row>
    <row r="81" spans="1:17" s="32" customFormat="1">
      <c r="A81" s="160" t="s">
        <v>15</v>
      </c>
      <c r="B81"/>
      <c r="C81"/>
      <c r="D81"/>
      <c r="E81"/>
      <c r="F81"/>
      <c r="G81"/>
      <c r="I81"/>
      <c r="J81"/>
      <c r="K81"/>
      <c r="L81"/>
      <c r="M81"/>
      <c r="N81"/>
      <c r="O81"/>
      <c r="P81"/>
      <c r="Q81"/>
    </row>
    <row r="82" spans="1:17" s="32" customFormat="1">
      <c r="A82" s="160" t="s">
        <v>15</v>
      </c>
      <c r="B82"/>
      <c r="C82"/>
      <c r="D82"/>
      <c r="E82"/>
      <c r="F82"/>
      <c r="G82"/>
      <c r="I82"/>
      <c r="J82"/>
      <c r="K82"/>
      <c r="L82"/>
      <c r="M82"/>
      <c r="N82"/>
      <c r="O82"/>
      <c r="P82"/>
      <c r="Q82"/>
    </row>
    <row r="83" spans="1:17" s="32" customFormat="1">
      <c r="A83" s="160" t="s">
        <v>15</v>
      </c>
      <c r="B83"/>
      <c r="C83"/>
      <c r="D83"/>
      <c r="E83"/>
      <c r="F83"/>
      <c r="G83"/>
      <c r="I83"/>
      <c r="J83"/>
      <c r="K83"/>
      <c r="L83"/>
      <c r="M83"/>
      <c r="N83"/>
      <c r="O83"/>
      <c r="P83"/>
      <c r="Q83"/>
    </row>
  </sheetData>
  <pageMargins left="0" right="0" top="0" bottom="0" header="0.30000000000000004" footer="0.30000000000000004"/>
  <pageSetup paperSize="9" scale="59" orientation="portrait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A9DA4-6DEF-9349-95DC-ECBCE270FD1C}">
  <dimension ref="A1:I77"/>
  <sheetViews>
    <sheetView topLeftCell="A36" workbookViewId="0">
      <selection activeCell="G77" sqref="G77"/>
    </sheetView>
  </sheetViews>
  <sheetFormatPr defaultColWidth="11" defaultRowHeight="15.6"/>
  <cols>
    <col min="1" max="1" width="43.8984375" customWidth="1"/>
    <col min="2" max="2" width="22.3984375" customWidth="1"/>
    <col min="3" max="3" width="18" customWidth="1"/>
    <col min="5" max="5" width="17.8984375" customWidth="1"/>
  </cols>
  <sheetData>
    <row r="1" spans="1:9" ht="25.8">
      <c r="A1" s="1" t="s">
        <v>456</v>
      </c>
      <c r="B1" s="1"/>
      <c r="C1" s="1"/>
      <c r="D1" s="1"/>
      <c r="E1" s="170" t="s">
        <v>591</v>
      </c>
      <c r="F1" s="32"/>
    </row>
    <row r="2" spans="1:9" ht="23.4" thickBot="1">
      <c r="A2" s="14" t="s">
        <v>84</v>
      </c>
      <c r="B2" s="14"/>
      <c r="C2" s="14"/>
      <c r="D2" s="14" t="s">
        <v>303</v>
      </c>
      <c r="E2" s="156">
        <v>42875</v>
      </c>
      <c r="F2" s="32" t="s">
        <v>458</v>
      </c>
      <c r="G2" t="s">
        <v>459</v>
      </c>
      <c r="H2" s="50" t="s">
        <v>460</v>
      </c>
      <c r="I2" t="s">
        <v>459</v>
      </c>
    </row>
    <row r="3" spans="1:9" ht="23.4" thickTop="1">
      <c r="A3" s="20" t="s">
        <v>91</v>
      </c>
      <c r="B3" s="146"/>
      <c r="C3" s="146"/>
      <c r="D3" s="146"/>
      <c r="E3" s="6"/>
      <c r="F3" s="32"/>
      <c r="H3" s="135"/>
    </row>
    <row r="4" spans="1:9" ht="21">
      <c r="A4" s="135"/>
      <c r="B4" s="39" t="s">
        <v>92</v>
      </c>
      <c r="C4" s="6"/>
      <c r="D4" s="6"/>
      <c r="E4" s="6" t="s">
        <v>94</v>
      </c>
      <c r="F4" s="32"/>
      <c r="H4" s="135"/>
    </row>
    <row r="5" spans="1:9" ht="21">
      <c r="A5" s="135"/>
      <c r="B5" s="39" t="s">
        <v>92</v>
      </c>
      <c r="C5" s="6"/>
      <c r="D5" s="6"/>
      <c r="E5" s="6" t="s">
        <v>461</v>
      </c>
      <c r="F5" s="32"/>
      <c r="H5" s="135"/>
    </row>
    <row r="6" spans="1:9" ht="21">
      <c r="A6" s="135"/>
      <c r="B6" s="39" t="s">
        <v>96</v>
      </c>
      <c r="C6" s="6"/>
      <c r="E6" s="6" t="s">
        <v>137</v>
      </c>
      <c r="F6" s="32"/>
      <c r="H6" s="135"/>
    </row>
    <row r="7" spans="1:9" ht="21">
      <c r="A7" s="135"/>
      <c r="B7" s="39" t="s">
        <v>467</v>
      </c>
      <c r="C7" s="6"/>
      <c r="D7" s="6"/>
      <c r="E7" s="6"/>
      <c r="F7" s="32"/>
      <c r="H7" s="135"/>
    </row>
    <row r="8" spans="1:9" ht="21">
      <c r="A8" s="135"/>
      <c r="B8" s="39" t="s">
        <v>467</v>
      </c>
      <c r="C8" s="6"/>
      <c r="D8" s="6"/>
      <c r="E8" s="6"/>
      <c r="F8" s="32"/>
      <c r="H8" s="135"/>
    </row>
    <row r="9" spans="1:9" ht="21">
      <c r="A9" s="135"/>
      <c r="B9" s="39" t="s">
        <v>99</v>
      </c>
      <c r="C9" s="6"/>
      <c r="D9" s="6"/>
      <c r="E9" s="16" t="s">
        <v>101</v>
      </c>
      <c r="F9" s="32"/>
      <c r="H9" s="135"/>
    </row>
    <row r="10" spans="1:9" ht="21">
      <c r="A10" s="10" t="s">
        <v>15</v>
      </c>
      <c r="B10" s="147"/>
      <c r="C10" s="147"/>
      <c r="D10" s="147"/>
      <c r="E10" s="8"/>
      <c r="F10" s="32"/>
      <c r="H10" s="135"/>
    </row>
    <row r="11" spans="1:9" ht="22.8">
      <c r="A11" s="3" t="s">
        <v>19</v>
      </c>
      <c r="B11" s="148"/>
      <c r="C11" s="148"/>
      <c r="D11" s="148"/>
      <c r="E11" s="4"/>
      <c r="F11" s="4"/>
      <c r="G11" s="4"/>
      <c r="H11" s="135"/>
    </row>
    <row r="12" spans="1:9" ht="21">
      <c r="A12" s="39" t="s">
        <v>102</v>
      </c>
      <c r="B12" s="6"/>
      <c r="C12" s="6"/>
      <c r="D12" s="6"/>
      <c r="E12" s="15" t="s">
        <v>15</v>
      </c>
      <c r="F12" s="32"/>
      <c r="G12" s="32"/>
      <c r="H12" s="135"/>
    </row>
    <row r="13" spans="1:9" ht="21">
      <c r="A13" s="39" t="s">
        <v>105</v>
      </c>
      <c r="B13" s="6"/>
      <c r="C13" s="6"/>
      <c r="D13" s="6"/>
      <c r="E13" s="6" t="s">
        <v>299</v>
      </c>
      <c r="F13" s="32"/>
      <c r="G13" s="32"/>
      <c r="H13" s="135"/>
    </row>
    <row r="14" spans="1:9" ht="21.6" thickBot="1">
      <c r="A14" s="21"/>
      <c r="B14" s="143"/>
      <c r="C14" s="143"/>
      <c r="D14" s="143"/>
      <c r="E14" s="11"/>
      <c r="F14" s="32"/>
      <c r="H14" s="135"/>
    </row>
    <row r="15" spans="1:9" ht="23.4" thickTop="1">
      <c r="A15" s="3" t="s">
        <v>108</v>
      </c>
      <c r="B15" s="146"/>
      <c r="C15" s="146"/>
      <c r="D15" s="146" t="s">
        <v>15</v>
      </c>
      <c r="E15" s="2"/>
      <c r="F15" s="2"/>
      <c r="G15" t="s">
        <v>15</v>
      </c>
      <c r="H15" s="135"/>
    </row>
    <row r="16" spans="1:9" ht="22.8">
      <c r="A16" s="40" t="s">
        <v>481</v>
      </c>
      <c r="B16" s="157"/>
      <c r="C16" s="157"/>
      <c r="D16" s="8">
        <v>4</v>
      </c>
      <c r="E16" s="8" t="s">
        <v>203</v>
      </c>
      <c r="F16" s="32"/>
      <c r="G16" s="15" t="s">
        <v>15</v>
      </c>
      <c r="H16" s="135"/>
    </row>
    <row r="17" spans="1:8" ht="21">
      <c r="A17" s="39" t="s">
        <v>482</v>
      </c>
      <c r="B17" s="6"/>
      <c r="C17" s="6"/>
      <c r="D17" s="6">
        <v>3</v>
      </c>
      <c r="E17" s="2" t="s">
        <v>111</v>
      </c>
      <c r="F17" s="32"/>
      <c r="G17" s="2" t="s">
        <v>15</v>
      </c>
      <c r="H17" s="135"/>
    </row>
    <row r="18" spans="1:8" ht="21">
      <c r="A18" s="39"/>
      <c r="B18" s="6"/>
      <c r="C18" s="6"/>
      <c r="D18" s="6">
        <v>3</v>
      </c>
      <c r="E18" s="51" t="s">
        <v>117</v>
      </c>
      <c r="F18" s="32"/>
      <c r="G18" s="2" t="s">
        <v>15</v>
      </c>
      <c r="H18" s="135"/>
    </row>
    <row r="19" spans="1:8" ht="21">
      <c r="A19" s="39"/>
      <c r="B19" s="6"/>
      <c r="C19" s="6"/>
      <c r="D19" s="6">
        <v>3</v>
      </c>
      <c r="E19" s="2" t="s">
        <v>161</v>
      </c>
      <c r="F19" s="32"/>
      <c r="G19" s="2"/>
      <c r="H19" s="135"/>
    </row>
    <row r="20" spans="1:8" ht="21">
      <c r="A20" s="39"/>
      <c r="B20" s="6"/>
      <c r="C20" s="6"/>
      <c r="D20" s="6"/>
      <c r="E20" s="2"/>
      <c r="F20" s="32"/>
      <c r="G20" s="2"/>
      <c r="H20" s="135"/>
    </row>
    <row r="21" spans="1:8" ht="21">
      <c r="A21" s="40"/>
      <c r="B21" s="8"/>
      <c r="C21" s="8"/>
      <c r="D21" s="8">
        <v>3</v>
      </c>
      <c r="E21" s="8" t="s">
        <v>311</v>
      </c>
      <c r="F21" s="32"/>
      <c r="G21" s="2" t="s">
        <v>15</v>
      </c>
      <c r="H21" s="135"/>
    </row>
    <row r="22" spans="1:8" ht="21">
      <c r="A22" s="39" t="s">
        <v>116</v>
      </c>
      <c r="B22" s="6"/>
      <c r="C22" s="6"/>
      <c r="D22" s="6">
        <v>2</v>
      </c>
      <c r="E22" s="51" t="s">
        <v>117</v>
      </c>
      <c r="F22" s="32"/>
      <c r="G22" s="2" t="s">
        <v>15</v>
      </c>
      <c r="H22" s="135"/>
    </row>
    <row r="23" spans="1:8" ht="21">
      <c r="A23" s="39" t="s">
        <v>118</v>
      </c>
      <c r="B23" s="6"/>
      <c r="C23" s="6"/>
      <c r="D23" s="6">
        <v>1</v>
      </c>
      <c r="E23" s="2" t="s">
        <v>111</v>
      </c>
      <c r="F23" s="32"/>
      <c r="G23" s="2" t="s">
        <v>15</v>
      </c>
      <c r="H23" s="135"/>
    </row>
    <row r="24" spans="1:8" ht="21">
      <c r="A24" s="39" t="s">
        <v>118</v>
      </c>
      <c r="B24" s="6"/>
      <c r="C24" s="6"/>
      <c r="D24" s="6">
        <v>1</v>
      </c>
      <c r="E24" s="2" t="s">
        <v>161</v>
      </c>
      <c r="F24" s="32"/>
      <c r="G24" s="2"/>
      <c r="H24" s="135"/>
    </row>
    <row r="25" spans="1:8" ht="21">
      <c r="A25" s="39"/>
      <c r="B25" s="6"/>
      <c r="C25" s="6"/>
      <c r="D25" s="6"/>
      <c r="E25" s="2"/>
      <c r="F25" s="32"/>
      <c r="G25" s="2"/>
      <c r="H25" s="135"/>
    </row>
    <row r="26" spans="1:8" ht="21.6" thickBot="1">
      <c r="A26" s="41" t="s">
        <v>118</v>
      </c>
      <c r="B26" s="11"/>
      <c r="C26" s="11"/>
      <c r="D26" s="11">
        <v>1</v>
      </c>
      <c r="E26" s="11" t="s">
        <v>311</v>
      </c>
      <c r="F26" s="32"/>
      <c r="G26" s="2" t="s">
        <v>15</v>
      </c>
      <c r="H26" s="135"/>
    </row>
    <row r="27" spans="1:8" ht="23.4" thickTop="1">
      <c r="A27" s="13" t="s">
        <v>119</v>
      </c>
      <c r="B27" s="146"/>
      <c r="C27" s="146" t="s">
        <v>312</v>
      </c>
      <c r="D27" s="146"/>
      <c r="E27" s="2"/>
      <c r="F27" s="32"/>
      <c r="G27" s="2" t="s">
        <v>15</v>
      </c>
      <c r="H27" s="135"/>
    </row>
    <row r="28" spans="1:8" ht="21">
      <c r="A28" s="42" t="s">
        <v>120</v>
      </c>
      <c r="B28" s="149"/>
      <c r="C28" s="149"/>
      <c r="D28" s="149"/>
      <c r="E28" s="6"/>
      <c r="F28" s="32"/>
      <c r="G28" s="2" t="s">
        <v>15</v>
      </c>
      <c r="H28" s="135"/>
    </row>
    <row r="29" spans="1:8" ht="21">
      <c r="A29" s="135"/>
      <c r="B29" s="6" t="s">
        <v>375</v>
      </c>
      <c r="C29" s="6" t="s">
        <v>244</v>
      </c>
      <c r="D29" s="6">
        <v>1</v>
      </c>
      <c r="E29" s="6" t="s">
        <v>111</v>
      </c>
      <c r="F29" s="32"/>
      <c r="G29" s="2" t="s">
        <v>15</v>
      </c>
      <c r="H29" s="135"/>
    </row>
    <row r="30" spans="1:8" ht="21">
      <c r="A30" s="135"/>
      <c r="B30" s="6" t="s">
        <v>314</v>
      </c>
      <c r="C30" s="6" t="s">
        <v>244</v>
      </c>
      <c r="D30" s="6">
        <v>2.5</v>
      </c>
      <c r="E30" s="178" t="s">
        <v>15</v>
      </c>
      <c r="F30" s="32"/>
      <c r="G30" s="2" t="s">
        <v>15</v>
      </c>
      <c r="H30" s="135"/>
    </row>
    <row r="31" spans="1:8" ht="21">
      <c r="A31" s="135"/>
      <c r="B31" s="6" t="s">
        <v>388</v>
      </c>
      <c r="C31" s="6" t="s">
        <v>244</v>
      </c>
      <c r="D31" s="6">
        <v>3</v>
      </c>
      <c r="E31" s="6" t="s">
        <v>159</v>
      </c>
      <c r="F31" s="32"/>
      <c r="H31" s="135"/>
    </row>
    <row r="32" spans="1:8" ht="21">
      <c r="A32" s="42" t="s">
        <v>317</v>
      </c>
      <c r="B32" s="149"/>
      <c r="C32" s="149"/>
      <c r="D32" s="149"/>
      <c r="E32" s="6"/>
      <c r="F32" s="32"/>
      <c r="H32" s="135"/>
    </row>
    <row r="33" spans="1:8" ht="21">
      <c r="A33" s="39" t="s">
        <v>319</v>
      </c>
      <c r="B33" s="6" t="s">
        <v>251</v>
      </c>
      <c r="C33" s="16" t="s">
        <v>244</v>
      </c>
      <c r="D33" s="155">
        <v>4</v>
      </c>
      <c r="E33" s="15" t="s">
        <v>484</v>
      </c>
      <c r="F33" s="32"/>
      <c r="H33" s="135"/>
    </row>
    <row r="34" spans="1:8" ht="21">
      <c r="A34" s="40" t="s">
        <v>321</v>
      </c>
      <c r="B34" s="8" t="s">
        <v>251</v>
      </c>
      <c r="C34" s="8" t="s">
        <v>244</v>
      </c>
      <c r="D34" s="8">
        <v>4</v>
      </c>
      <c r="E34" s="8" t="s">
        <v>131</v>
      </c>
      <c r="F34" s="32"/>
      <c r="H34" s="135"/>
    </row>
    <row r="35" spans="1:8" ht="21">
      <c r="A35" s="42" t="s">
        <v>323</v>
      </c>
      <c r="B35" s="149"/>
      <c r="C35" s="149"/>
      <c r="D35" s="149"/>
      <c r="E35" s="6"/>
      <c r="F35" s="32"/>
      <c r="H35" s="135"/>
    </row>
    <row r="36" spans="1:8" ht="21">
      <c r="A36" s="39" t="s">
        <v>324</v>
      </c>
      <c r="B36" s="6" t="s">
        <v>129</v>
      </c>
      <c r="C36" s="149"/>
      <c r="D36" s="6">
        <v>3.5</v>
      </c>
      <c r="E36" s="182" t="s">
        <v>134</v>
      </c>
      <c r="F36" s="32"/>
      <c r="H36" s="135"/>
    </row>
    <row r="37" spans="1:8" ht="21">
      <c r="A37" s="40" t="s">
        <v>325</v>
      </c>
      <c r="B37" s="8" t="s">
        <v>314</v>
      </c>
      <c r="C37" s="152" t="s">
        <v>329</v>
      </c>
      <c r="D37" s="152">
        <v>2.5</v>
      </c>
      <c r="E37" s="152" t="s">
        <v>225</v>
      </c>
      <c r="F37" s="32"/>
      <c r="H37" s="135"/>
    </row>
    <row r="38" spans="1:8" ht="21">
      <c r="A38" s="39" t="s">
        <v>324</v>
      </c>
      <c r="B38" s="6" t="s">
        <v>424</v>
      </c>
      <c r="C38" s="6"/>
      <c r="D38" s="6">
        <v>3</v>
      </c>
      <c r="E38" s="210" t="s">
        <v>234</v>
      </c>
      <c r="F38" s="32"/>
      <c r="H38" s="135"/>
    </row>
    <row r="39" spans="1:8" ht="21">
      <c r="A39" s="39" t="s">
        <v>325</v>
      </c>
      <c r="B39" s="6" t="s">
        <v>330</v>
      </c>
      <c r="C39" s="149" t="s">
        <v>331</v>
      </c>
      <c r="D39" s="149">
        <v>2</v>
      </c>
      <c r="E39" s="149" t="s">
        <v>225</v>
      </c>
      <c r="F39" s="32" t="s">
        <v>15</v>
      </c>
      <c r="H39" s="135"/>
    </row>
    <row r="40" spans="1:8" ht="21">
      <c r="A40" s="40" t="s">
        <v>325</v>
      </c>
      <c r="B40" s="15" t="s">
        <v>332</v>
      </c>
      <c r="C40" s="6" t="s">
        <v>244</v>
      </c>
      <c r="D40" s="15">
        <v>2</v>
      </c>
      <c r="E40" s="15" t="s">
        <v>161</v>
      </c>
      <c r="F40" s="32"/>
      <c r="H40" s="135"/>
    </row>
    <row r="41" spans="1:8" ht="21.6" thickBot="1">
      <c r="A41" s="22"/>
      <c r="B41" s="150"/>
      <c r="C41" s="150"/>
      <c r="D41" s="150"/>
      <c r="E41" s="12"/>
      <c r="F41" s="32"/>
      <c r="H41" s="135"/>
    </row>
    <row r="42" spans="1:8" ht="23.4" thickTop="1">
      <c r="A42" s="13" t="s">
        <v>141</v>
      </c>
      <c r="B42" s="146"/>
      <c r="C42" s="146"/>
      <c r="D42" s="146"/>
      <c r="E42" s="2"/>
      <c r="F42" s="32"/>
      <c r="H42" s="135"/>
    </row>
    <row r="43" spans="1:8" ht="22.8">
      <c r="A43" s="153" t="s">
        <v>144</v>
      </c>
      <c r="B43" s="15" t="s">
        <v>248</v>
      </c>
      <c r="C43" s="6" t="s">
        <v>15</v>
      </c>
      <c r="D43" s="149" t="s">
        <v>15</v>
      </c>
      <c r="E43" s="208" t="s">
        <v>15</v>
      </c>
      <c r="F43" s="32"/>
      <c r="H43" s="135"/>
    </row>
    <row r="44" spans="1:8" ht="21">
      <c r="A44" s="42" t="s">
        <v>142</v>
      </c>
      <c r="B44" s="8" t="s">
        <v>488</v>
      </c>
      <c r="C44" s="158" t="s">
        <v>143</v>
      </c>
      <c r="D44" s="159">
        <v>2.5</v>
      </c>
      <c r="E44" s="52" t="s">
        <v>335</v>
      </c>
      <c r="F44" s="32"/>
      <c r="H44" s="135"/>
    </row>
    <row r="45" spans="1:8" ht="21">
      <c r="A45" s="42" t="s">
        <v>247</v>
      </c>
      <c r="B45" s="39" t="s">
        <v>248</v>
      </c>
      <c r="C45" s="6" t="s">
        <v>244</v>
      </c>
      <c r="D45" s="6">
        <v>4</v>
      </c>
      <c r="E45" s="2" t="s">
        <v>146</v>
      </c>
      <c r="F45" s="32"/>
      <c r="H45" s="135"/>
    </row>
    <row r="46" spans="1:8" ht="21">
      <c r="A46" s="39"/>
      <c r="B46" s="40" t="s">
        <v>249</v>
      </c>
      <c r="C46" s="8" t="s">
        <v>244</v>
      </c>
      <c r="D46" s="8">
        <v>4</v>
      </c>
      <c r="E46" s="8" t="s">
        <v>149</v>
      </c>
      <c r="F46" s="32"/>
      <c r="H46" s="135"/>
    </row>
    <row r="47" spans="1:8" ht="21">
      <c r="A47" s="42" t="s">
        <v>250</v>
      </c>
      <c r="B47" s="15" t="s">
        <v>476</v>
      </c>
      <c r="D47" s="6">
        <v>4</v>
      </c>
      <c r="E47" s="2" t="s">
        <v>490</v>
      </c>
      <c r="F47" s="32"/>
      <c r="H47" s="135"/>
    </row>
    <row r="48" spans="1:8" ht="21">
      <c r="B48" s="6"/>
      <c r="C48" s="6"/>
      <c r="D48" s="6"/>
      <c r="E48" s="6"/>
      <c r="F48" s="32"/>
      <c r="H48" s="135"/>
    </row>
    <row r="49" spans="1:8" ht="21">
      <c r="A49" s="42" t="s">
        <v>150</v>
      </c>
      <c r="B49" s="181" t="s">
        <v>121</v>
      </c>
      <c r="C49" s="4" t="s">
        <v>244</v>
      </c>
      <c r="D49" s="4">
        <v>1.5</v>
      </c>
      <c r="E49" s="205" t="s">
        <v>113</v>
      </c>
      <c r="F49" s="32"/>
      <c r="H49" s="135"/>
    </row>
    <row r="50" spans="1:8" ht="21">
      <c r="A50" s="135"/>
      <c r="B50" s="39" t="s">
        <v>254</v>
      </c>
      <c r="C50" s="149" t="s">
        <v>339</v>
      </c>
      <c r="D50" s="149">
        <v>2</v>
      </c>
      <c r="E50" s="149" t="s">
        <v>225</v>
      </c>
      <c r="F50" s="32"/>
      <c r="H50" s="135"/>
    </row>
    <row r="51" spans="1:8" ht="21">
      <c r="A51" s="135"/>
      <c r="B51" s="39" t="s">
        <v>254</v>
      </c>
      <c r="C51" s="149" t="s">
        <v>341</v>
      </c>
      <c r="D51" s="149">
        <v>2</v>
      </c>
      <c r="E51" s="149" t="s">
        <v>225</v>
      </c>
      <c r="F51" s="32"/>
      <c r="H51" s="135"/>
    </row>
    <row r="52" spans="1:8" ht="21">
      <c r="A52" s="135"/>
      <c r="B52" s="44" t="s">
        <v>256</v>
      </c>
      <c r="C52" s="149" t="s">
        <v>342</v>
      </c>
      <c r="D52" s="149">
        <v>2</v>
      </c>
      <c r="E52" s="149" t="s">
        <v>225</v>
      </c>
      <c r="F52" s="32" t="s">
        <v>15</v>
      </c>
      <c r="H52" s="135"/>
    </row>
    <row r="53" spans="1:8" ht="21">
      <c r="A53" s="135"/>
      <c r="B53" s="44" t="s">
        <v>256</v>
      </c>
      <c r="C53" s="149" t="s">
        <v>344</v>
      </c>
      <c r="D53" s="149">
        <v>2</v>
      </c>
      <c r="E53" s="149" t="s">
        <v>225</v>
      </c>
      <c r="F53" s="32" t="s">
        <v>15</v>
      </c>
      <c r="H53" s="135"/>
    </row>
    <row r="54" spans="1:8" ht="21">
      <c r="A54" s="135"/>
      <c r="B54" s="40" t="s">
        <v>259</v>
      </c>
      <c r="C54" s="8"/>
      <c r="D54" s="8">
        <v>2</v>
      </c>
      <c r="E54" s="52" t="s">
        <v>157</v>
      </c>
      <c r="F54" s="32" t="s">
        <v>15</v>
      </c>
      <c r="H54" s="135"/>
    </row>
    <row r="55" spans="1:8" ht="22.8">
      <c r="A55" s="153" t="s">
        <v>163</v>
      </c>
      <c r="B55" s="149"/>
      <c r="C55" s="149"/>
      <c r="D55" s="149"/>
      <c r="E55" s="2"/>
      <c r="F55" s="32"/>
      <c r="H55" s="135"/>
    </row>
    <row r="56" spans="1:8" ht="21">
      <c r="A56" s="39" t="s">
        <v>164</v>
      </c>
      <c r="B56" s="6"/>
      <c r="C56" s="6" t="s">
        <v>244</v>
      </c>
      <c r="D56" s="6">
        <v>1.5</v>
      </c>
      <c r="E56" s="2" t="s">
        <v>311</v>
      </c>
      <c r="F56" s="32"/>
      <c r="H56" s="135"/>
    </row>
    <row r="57" spans="1:8" ht="21">
      <c r="A57" s="39" t="s">
        <v>314</v>
      </c>
      <c r="B57" s="6"/>
      <c r="C57" s="6" t="s">
        <v>244</v>
      </c>
      <c r="D57" s="171">
        <v>2.5</v>
      </c>
      <c r="E57" s="2" t="s">
        <v>167</v>
      </c>
      <c r="F57" s="32"/>
      <c r="H57" s="135"/>
    </row>
    <row r="58" spans="1:8" ht="21">
      <c r="A58" s="39" t="s">
        <v>526</v>
      </c>
      <c r="B58" s="6"/>
      <c r="C58" s="149" t="s">
        <v>348</v>
      </c>
      <c r="D58" s="149">
        <v>2.5</v>
      </c>
      <c r="E58" s="149" t="s">
        <v>225</v>
      </c>
      <c r="F58" s="32"/>
      <c r="H58" s="135"/>
    </row>
    <row r="59" spans="1:8" ht="21">
      <c r="A59" s="39" t="s">
        <v>15</v>
      </c>
      <c r="B59" s="6"/>
      <c r="C59" s="6" t="s">
        <v>15</v>
      </c>
      <c r="D59" s="171" t="s">
        <v>15</v>
      </c>
      <c r="F59" s="32"/>
      <c r="H59" s="135"/>
    </row>
    <row r="60" spans="1:8" ht="21">
      <c r="A60" s="39" t="s">
        <v>493</v>
      </c>
      <c r="B60" s="6"/>
      <c r="C60" s="154" t="s">
        <v>494</v>
      </c>
      <c r="D60" s="154">
        <v>4.5</v>
      </c>
      <c r="E60" s="154" t="s">
        <v>497</v>
      </c>
      <c r="F60" s="32"/>
      <c r="H60" s="135"/>
    </row>
    <row r="61" spans="1:8" ht="21">
      <c r="A61" s="39" t="s">
        <v>493</v>
      </c>
      <c r="B61" s="15"/>
      <c r="C61" s="154" t="s">
        <v>494</v>
      </c>
      <c r="D61" s="154">
        <v>4.5</v>
      </c>
      <c r="E61" s="154" t="s">
        <v>500</v>
      </c>
      <c r="F61" s="32" t="s">
        <v>15</v>
      </c>
      <c r="H61" s="135"/>
    </row>
    <row r="62" spans="1:8" ht="21">
      <c r="A62" s="39" t="s">
        <v>493</v>
      </c>
      <c r="B62" s="15"/>
      <c r="C62" s="154" t="s">
        <v>494</v>
      </c>
      <c r="D62" s="154">
        <v>4.5</v>
      </c>
      <c r="E62" s="154" t="s">
        <v>503</v>
      </c>
      <c r="F62" s="32" t="s">
        <v>15</v>
      </c>
      <c r="H62" s="135"/>
    </row>
    <row r="63" spans="1:8" ht="21">
      <c r="A63" s="39" t="s">
        <v>493</v>
      </c>
      <c r="B63" s="15"/>
      <c r="C63" s="154" t="s">
        <v>494</v>
      </c>
      <c r="D63" s="154">
        <v>4.5</v>
      </c>
      <c r="E63" s="154" t="s">
        <v>506</v>
      </c>
      <c r="F63" s="32" t="s">
        <v>15</v>
      </c>
      <c r="H63" s="135"/>
    </row>
    <row r="64" spans="1:8" ht="18">
      <c r="A64" s="39" t="s">
        <v>507</v>
      </c>
      <c r="B64" s="6"/>
      <c r="C64" s="6" t="s">
        <v>244</v>
      </c>
      <c r="D64" s="6">
        <v>2</v>
      </c>
      <c r="E64" s="2" t="s">
        <v>267</v>
      </c>
      <c r="F64" s="2" t="s">
        <v>15</v>
      </c>
      <c r="H64" s="135"/>
    </row>
    <row r="65" spans="1:8" ht="18">
      <c r="A65" s="39" t="s">
        <v>507</v>
      </c>
      <c r="B65" s="15"/>
      <c r="C65" s="6" t="s">
        <v>244</v>
      </c>
      <c r="D65" s="15">
        <v>2</v>
      </c>
      <c r="E65" s="6" t="s">
        <v>173</v>
      </c>
      <c r="F65" s="2" t="s">
        <v>15</v>
      </c>
      <c r="H65" s="135"/>
    </row>
    <row r="66" spans="1:8" ht="18.600000000000001" thickBot="1">
      <c r="A66" s="45"/>
      <c r="B66" s="151"/>
      <c r="C66" s="151"/>
      <c r="D66" s="151"/>
      <c r="E66" s="11"/>
      <c r="F66" s="2" t="s">
        <v>15</v>
      </c>
      <c r="H66" s="135"/>
    </row>
    <row r="67" spans="1:8" ht="21.6" thickTop="1">
      <c r="A67" s="42" t="s">
        <v>174</v>
      </c>
      <c r="B67" s="149"/>
      <c r="C67" s="149"/>
      <c r="D67" s="149"/>
      <c r="F67" s="32" t="s">
        <v>15</v>
      </c>
      <c r="H67" s="135"/>
    </row>
    <row r="68" spans="1:8" ht="21">
      <c r="A68" s="39" t="s">
        <v>176</v>
      </c>
      <c r="B68" s="202" t="s">
        <v>508</v>
      </c>
      <c r="C68" s="149"/>
      <c r="D68" s="6">
        <v>0.5</v>
      </c>
      <c r="E68" s="15" t="str">
        <f>E13</f>
        <v>J. Hall</v>
      </c>
      <c r="F68" s="32"/>
      <c r="H68" s="135"/>
    </row>
    <row r="69" spans="1:8" ht="21">
      <c r="A69" s="39" t="s">
        <v>175</v>
      </c>
      <c r="B69" s="203" t="s">
        <v>361</v>
      </c>
      <c r="C69" s="6"/>
      <c r="D69" s="6">
        <v>2</v>
      </c>
      <c r="E69" s="15" t="s">
        <v>111</v>
      </c>
      <c r="F69" s="32" t="s">
        <v>15</v>
      </c>
      <c r="H69" s="135"/>
    </row>
    <row r="70" spans="1:8" ht="21">
      <c r="A70" s="39" t="s">
        <v>175</v>
      </c>
      <c r="B70" s="203" t="s">
        <v>361</v>
      </c>
      <c r="C70" s="6"/>
      <c r="D70" s="6">
        <v>2</v>
      </c>
      <c r="E70" s="15" t="s">
        <v>161</v>
      </c>
      <c r="F70" s="32"/>
      <c r="H70" s="135"/>
    </row>
    <row r="71" spans="1:8" ht="21">
      <c r="A71" s="39" t="s">
        <v>175</v>
      </c>
      <c r="B71" s="203" t="s">
        <v>361</v>
      </c>
      <c r="C71" s="6"/>
      <c r="D71" s="6">
        <v>2</v>
      </c>
      <c r="E71" s="206" t="s">
        <v>113</v>
      </c>
      <c r="F71" s="32"/>
      <c r="H71" s="135"/>
    </row>
    <row r="72" spans="1:8" ht="21.6" thickBot="1">
      <c r="A72" s="41" t="s">
        <v>176</v>
      </c>
      <c r="B72" s="204" t="s">
        <v>359</v>
      </c>
      <c r="C72" s="11"/>
      <c r="D72" s="11">
        <v>0.5</v>
      </c>
      <c r="E72" s="11" t="s">
        <v>177</v>
      </c>
      <c r="F72" s="32" t="s">
        <v>510</v>
      </c>
      <c r="H72" s="135"/>
    </row>
    <row r="73" spans="1:8" ht="21.6" thickTop="1">
      <c r="A73" s="160" t="s">
        <v>178</v>
      </c>
      <c r="B73" s="161"/>
      <c r="C73" s="161"/>
      <c r="D73" s="161"/>
      <c r="E73" s="162"/>
      <c r="F73" s="32"/>
      <c r="H73" s="135"/>
    </row>
    <row r="74" spans="1:8" ht="21">
      <c r="A74" s="44" t="s">
        <v>511</v>
      </c>
      <c r="B74" s="15"/>
      <c r="C74" s="15"/>
      <c r="D74" s="15">
        <v>6</v>
      </c>
      <c r="E74" s="15" t="s">
        <v>512</v>
      </c>
      <c r="F74" s="32"/>
      <c r="H74" s="135"/>
    </row>
    <row r="75" spans="1:8" ht="21">
      <c r="A75" s="44"/>
      <c r="B75" s="15"/>
      <c r="C75" s="15"/>
      <c r="D75" s="15"/>
      <c r="E75" s="15" t="s">
        <v>513</v>
      </c>
      <c r="F75" s="32"/>
      <c r="H75" s="135"/>
    </row>
    <row r="76" spans="1:8" ht="21.6" thickBot="1">
      <c r="A76" s="163"/>
      <c r="B76" s="164"/>
      <c r="C76" s="164"/>
      <c r="D76" s="164"/>
      <c r="E76" s="164"/>
      <c r="F76" s="32"/>
      <c r="H76" s="135"/>
    </row>
    <row r="77" spans="1:8" ht="16.2" thickTop="1"/>
  </sheetData>
  <pageMargins left="0.7" right="0.7" top="0.75" bottom="0.75" header="0.3" footer="0.3"/>
  <pageSetup paperSize="9" orientation="portrait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64319-CA03-994E-95AF-C9706F096462}">
  <dimension ref="A1:I80"/>
  <sheetViews>
    <sheetView workbookViewId="0">
      <selection activeCell="G77" sqref="G77"/>
    </sheetView>
  </sheetViews>
  <sheetFormatPr defaultColWidth="11" defaultRowHeight="15.6"/>
  <cols>
    <col min="1" max="1" width="41.59765625" customWidth="1"/>
    <col min="2" max="2" width="17.5" customWidth="1"/>
    <col min="3" max="3" width="17.3984375" customWidth="1"/>
    <col min="5" max="5" width="14.8984375" customWidth="1"/>
  </cols>
  <sheetData>
    <row r="1" spans="1:6" ht="25.8">
      <c r="A1" s="1" t="s">
        <v>456</v>
      </c>
      <c r="B1" s="1"/>
      <c r="C1" s="1"/>
      <c r="D1" s="1"/>
    </row>
    <row r="2" spans="1:6" ht="23.4" thickBot="1">
      <c r="A2" s="14" t="s">
        <v>84</v>
      </c>
      <c r="B2" s="14"/>
      <c r="C2" s="14"/>
      <c r="D2" s="14" t="s">
        <v>303</v>
      </c>
      <c r="E2" s="156">
        <v>42833</v>
      </c>
      <c r="F2" t="s">
        <v>592</v>
      </c>
    </row>
    <row r="3" spans="1:6" ht="23.4" thickTop="1">
      <c r="A3" s="20" t="s">
        <v>91</v>
      </c>
      <c r="B3" s="146"/>
      <c r="C3" s="146"/>
      <c r="D3" s="146"/>
      <c r="E3" s="6"/>
    </row>
    <row r="4" spans="1:6" ht="18">
      <c r="A4" s="135"/>
      <c r="B4" s="39" t="s">
        <v>92</v>
      </c>
      <c r="C4" s="6"/>
      <c r="D4" s="6"/>
      <c r="E4" s="6" t="s">
        <v>98</v>
      </c>
    </row>
    <row r="5" spans="1:6" ht="18">
      <c r="A5" s="135"/>
      <c r="B5" s="39" t="s">
        <v>92</v>
      </c>
      <c r="C5" s="6"/>
      <c r="D5" s="6"/>
      <c r="E5" s="6" t="s">
        <v>106</v>
      </c>
    </row>
    <row r="6" spans="1:6" ht="18">
      <c r="A6" s="135"/>
      <c r="B6" s="39" t="s">
        <v>96</v>
      </c>
      <c r="C6" s="6"/>
      <c r="E6" s="6" t="s">
        <v>137</v>
      </c>
    </row>
    <row r="7" spans="1:6" ht="18">
      <c r="A7" s="135"/>
      <c r="B7" s="39" t="s">
        <v>467</v>
      </c>
      <c r="C7" s="6"/>
      <c r="D7" s="6"/>
    </row>
    <row r="8" spans="1:6" ht="18">
      <c r="A8" s="135"/>
      <c r="B8" s="39" t="s">
        <v>467</v>
      </c>
      <c r="C8" s="6"/>
      <c r="D8" s="6"/>
      <c r="E8" s="6"/>
    </row>
    <row r="9" spans="1:6" ht="18">
      <c r="A9" s="135"/>
      <c r="B9" s="39" t="s">
        <v>99</v>
      </c>
      <c r="C9" s="6"/>
      <c r="D9" s="6"/>
      <c r="E9" s="16" t="s">
        <v>101</v>
      </c>
    </row>
    <row r="10" spans="1:6" ht="18">
      <c r="A10" s="10" t="s">
        <v>15</v>
      </c>
      <c r="B10" s="147"/>
      <c r="C10" s="147"/>
      <c r="D10" s="147"/>
      <c r="E10" s="8"/>
    </row>
    <row r="11" spans="1:6" ht="22.8">
      <c r="A11" s="3" t="s">
        <v>19</v>
      </c>
      <c r="B11" s="148"/>
      <c r="C11" s="148"/>
      <c r="D11" s="148"/>
      <c r="E11" s="4"/>
    </row>
    <row r="12" spans="1:6" ht="18">
      <c r="A12" s="39" t="s">
        <v>102</v>
      </c>
      <c r="B12" s="6"/>
      <c r="C12" s="6"/>
      <c r="D12" s="6"/>
      <c r="E12" s="15" t="s">
        <v>104</v>
      </c>
    </row>
    <row r="13" spans="1:6" ht="18">
      <c r="A13" s="39" t="s">
        <v>105</v>
      </c>
      <c r="B13" s="6"/>
      <c r="C13" s="6"/>
      <c r="D13" s="6"/>
      <c r="E13" s="6" t="s">
        <v>316</v>
      </c>
    </row>
    <row r="14" spans="1:6" ht="18.600000000000001" thickBot="1">
      <c r="A14" s="21"/>
      <c r="B14" s="143"/>
      <c r="C14" s="143"/>
      <c r="D14" s="143"/>
      <c r="E14" s="11"/>
    </row>
    <row r="15" spans="1:6" ht="23.4" thickTop="1">
      <c r="A15" s="3" t="s">
        <v>108</v>
      </c>
      <c r="B15" s="146"/>
      <c r="C15" s="146"/>
      <c r="D15" s="146" t="s">
        <v>15</v>
      </c>
      <c r="E15" s="2"/>
    </row>
    <row r="16" spans="1:6" ht="22.8">
      <c r="A16" s="40" t="s">
        <v>481</v>
      </c>
      <c r="B16" s="157"/>
      <c r="C16" s="157"/>
      <c r="D16" s="8">
        <v>4</v>
      </c>
      <c r="E16" s="8" t="s">
        <v>203</v>
      </c>
      <c r="F16">
        <v>3</v>
      </c>
    </row>
    <row r="17" spans="1:6" ht="18">
      <c r="A17" s="39" t="s">
        <v>593</v>
      </c>
      <c r="B17" s="6"/>
      <c r="C17" s="6"/>
      <c r="D17" s="6">
        <v>3</v>
      </c>
      <c r="E17" s="2" t="s">
        <v>110</v>
      </c>
      <c r="F17">
        <v>4.5</v>
      </c>
    </row>
    <row r="18" spans="1:6" ht="18">
      <c r="A18" s="39"/>
      <c r="B18" s="6"/>
      <c r="C18" s="6"/>
      <c r="D18" s="6">
        <v>3</v>
      </c>
      <c r="E18" s="2" t="s">
        <v>113</v>
      </c>
      <c r="F18">
        <v>1.5</v>
      </c>
    </row>
    <row r="19" spans="1:6" ht="18">
      <c r="A19" s="39"/>
      <c r="B19" s="6"/>
      <c r="C19" s="6"/>
      <c r="D19" s="6">
        <v>3</v>
      </c>
      <c r="E19" s="2" t="s">
        <v>161</v>
      </c>
      <c r="F19">
        <v>1.5</v>
      </c>
    </row>
    <row r="20" spans="1:6" ht="18">
      <c r="A20" s="39"/>
      <c r="B20" s="6"/>
      <c r="C20" s="6"/>
      <c r="D20" s="6"/>
      <c r="E20" s="2" t="s">
        <v>208</v>
      </c>
      <c r="F20">
        <v>1.5</v>
      </c>
    </row>
    <row r="21" spans="1:6" ht="18">
      <c r="A21" s="40"/>
      <c r="B21" s="8"/>
      <c r="C21" s="8"/>
      <c r="D21" s="8">
        <v>3</v>
      </c>
      <c r="E21" s="8" t="s">
        <v>311</v>
      </c>
      <c r="F21">
        <v>1.5</v>
      </c>
    </row>
    <row r="22" spans="1:6" ht="18">
      <c r="A22" s="39" t="s">
        <v>116</v>
      </c>
      <c r="B22" s="6"/>
      <c r="C22" s="6"/>
      <c r="D22" s="6">
        <v>2</v>
      </c>
      <c r="E22" s="2" t="s">
        <v>113</v>
      </c>
      <c r="F22">
        <v>11.5</v>
      </c>
    </row>
    <row r="23" spans="1:6" ht="18">
      <c r="A23" s="39" t="s">
        <v>118</v>
      </c>
      <c r="B23" s="6"/>
      <c r="C23" s="6"/>
      <c r="D23" s="6">
        <v>1</v>
      </c>
      <c r="E23" s="2" t="s">
        <v>110</v>
      </c>
      <c r="F23">
        <v>11.5</v>
      </c>
    </row>
    <row r="24" spans="1:6" ht="18">
      <c r="A24" s="39" t="s">
        <v>118</v>
      </c>
      <c r="B24" s="6"/>
      <c r="C24" s="6"/>
      <c r="D24" s="6">
        <v>1</v>
      </c>
      <c r="E24" s="2" t="s">
        <v>161</v>
      </c>
      <c r="F24">
        <v>1</v>
      </c>
    </row>
    <row r="25" spans="1:6" ht="18">
      <c r="A25" s="39"/>
      <c r="B25" s="6"/>
      <c r="C25" s="6"/>
      <c r="D25" s="6"/>
      <c r="E25" s="2" t="s">
        <v>111</v>
      </c>
      <c r="F25">
        <v>2</v>
      </c>
    </row>
    <row r="26" spans="1:6" ht="18.600000000000001" thickBot="1">
      <c r="A26" s="41" t="s">
        <v>118</v>
      </c>
      <c r="B26" s="11"/>
      <c r="C26" s="11"/>
      <c r="D26" s="11">
        <v>1</v>
      </c>
      <c r="E26" s="11" t="s">
        <v>311</v>
      </c>
      <c r="F26">
        <v>1</v>
      </c>
    </row>
    <row r="27" spans="1:6" ht="23.4" thickTop="1">
      <c r="A27" s="13" t="s">
        <v>119</v>
      </c>
      <c r="B27" s="146"/>
      <c r="C27" s="146" t="s">
        <v>312</v>
      </c>
      <c r="D27" s="146"/>
      <c r="E27" s="2"/>
    </row>
    <row r="28" spans="1:6" ht="18">
      <c r="A28" s="42" t="s">
        <v>120</v>
      </c>
      <c r="B28" s="149"/>
      <c r="C28" s="149"/>
      <c r="D28" s="149"/>
      <c r="E28" s="6"/>
    </row>
    <row r="29" spans="1:6" ht="18">
      <c r="A29" s="135"/>
      <c r="B29" s="6" t="s">
        <v>375</v>
      </c>
      <c r="C29" s="6" t="s">
        <v>244</v>
      </c>
      <c r="D29" s="6">
        <v>1</v>
      </c>
      <c r="E29" s="15" t="s">
        <v>311</v>
      </c>
      <c r="F29">
        <v>3.5</v>
      </c>
    </row>
    <row r="30" spans="1:6" ht="18">
      <c r="A30" s="135"/>
      <c r="B30" s="6" t="s">
        <v>314</v>
      </c>
      <c r="C30" s="6" t="s">
        <v>244</v>
      </c>
      <c r="D30" s="6">
        <v>2.5</v>
      </c>
      <c r="E30" s="178" t="s">
        <v>15</v>
      </c>
    </row>
    <row r="31" spans="1:6" ht="18">
      <c r="A31" s="135"/>
      <c r="B31" s="6" t="s">
        <v>388</v>
      </c>
      <c r="C31" s="6" t="s">
        <v>244</v>
      </c>
      <c r="D31" s="6">
        <v>3</v>
      </c>
      <c r="E31" s="6" t="s">
        <v>206</v>
      </c>
      <c r="F31">
        <v>3</v>
      </c>
    </row>
    <row r="32" spans="1:6" ht="18">
      <c r="A32" s="42" t="s">
        <v>317</v>
      </c>
      <c r="B32" s="149"/>
      <c r="C32" s="149"/>
      <c r="D32" s="149"/>
      <c r="E32" s="6"/>
    </row>
    <row r="33" spans="1:7" ht="18">
      <c r="A33" s="39" t="s">
        <v>319</v>
      </c>
      <c r="B33" s="6" t="s">
        <v>251</v>
      </c>
      <c r="C33" s="16" t="s">
        <v>244</v>
      </c>
      <c r="D33" s="155">
        <v>4</v>
      </c>
      <c r="E33" s="6" t="s">
        <v>134</v>
      </c>
      <c r="F33">
        <v>4</v>
      </c>
    </row>
    <row r="34" spans="1:7" ht="18">
      <c r="A34" s="40" t="s">
        <v>321</v>
      </c>
      <c r="B34" s="8" t="s">
        <v>251</v>
      </c>
      <c r="C34" s="8" t="s">
        <v>244</v>
      </c>
      <c r="D34" s="8">
        <v>4</v>
      </c>
      <c r="E34" s="8" t="s">
        <v>130</v>
      </c>
      <c r="F34">
        <v>4</v>
      </c>
    </row>
    <row r="35" spans="1:7" ht="18">
      <c r="A35" s="42" t="s">
        <v>323</v>
      </c>
      <c r="B35" s="149"/>
      <c r="C35" s="149"/>
      <c r="D35" s="149"/>
      <c r="E35" s="6"/>
    </row>
    <row r="36" spans="1:7" ht="18">
      <c r="A36" s="39" t="s">
        <v>324</v>
      </c>
      <c r="B36" s="6" t="s">
        <v>129</v>
      </c>
      <c r="C36" s="149"/>
      <c r="D36" s="6">
        <v>3.5</v>
      </c>
      <c r="E36" s="182" t="s">
        <v>219</v>
      </c>
      <c r="F36">
        <v>0</v>
      </c>
    </row>
    <row r="37" spans="1:7" ht="18">
      <c r="A37" s="40" t="s">
        <v>325</v>
      </c>
      <c r="B37" s="8" t="s">
        <v>314</v>
      </c>
      <c r="C37" s="152" t="s">
        <v>329</v>
      </c>
      <c r="D37" s="152">
        <v>2.5</v>
      </c>
      <c r="E37" s="152" t="s">
        <v>282</v>
      </c>
      <c r="G37">
        <v>2.5</v>
      </c>
    </row>
    <row r="38" spans="1:7" ht="18">
      <c r="A38" s="39" t="s">
        <v>324</v>
      </c>
      <c r="B38" s="6" t="s">
        <v>424</v>
      </c>
      <c r="C38" s="6"/>
      <c r="D38" s="6">
        <v>3</v>
      </c>
      <c r="E38" s="15" t="s">
        <v>159</v>
      </c>
      <c r="F38">
        <v>2</v>
      </c>
    </row>
    <row r="39" spans="1:7" ht="18">
      <c r="A39" s="39" t="s">
        <v>325</v>
      </c>
      <c r="B39" s="6" t="s">
        <v>330</v>
      </c>
      <c r="C39" s="149" t="s">
        <v>331</v>
      </c>
      <c r="D39" s="149">
        <v>2</v>
      </c>
      <c r="E39" s="149" t="s">
        <v>486</v>
      </c>
      <c r="G39">
        <v>2</v>
      </c>
    </row>
    <row r="40" spans="1:7" ht="18">
      <c r="A40" s="40" t="s">
        <v>325</v>
      </c>
      <c r="B40" s="15" t="s">
        <v>332</v>
      </c>
      <c r="C40" s="6" t="s">
        <v>244</v>
      </c>
      <c r="D40" s="15">
        <v>2</v>
      </c>
      <c r="E40" s="15" t="s">
        <v>487</v>
      </c>
      <c r="F40">
        <v>2</v>
      </c>
    </row>
    <row r="41" spans="1:7" ht="18.600000000000001" thickBot="1">
      <c r="A41" s="22"/>
      <c r="B41" s="150"/>
      <c r="C41" s="150"/>
      <c r="D41" s="150"/>
      <c r="E41" s="12"/>
    </row>
    <row r="42" spans="1:7" ht="23.4" thickTop="1">
      <c r="A42" s="13" t="s">
        <v>141</v>
      </c>
      <c r="B42" s="146"/>
      <c r="C42" s="146"/>
      <c r="D42" s="146"/>
      <c r="E42" s="2"/>
    </row>
    <row r="43" spans="1:7" ht="22.8">
      <c r="A43" s="153" t="s">
        <v>144</v>
      </c>
      <c r="B43" s="15" t="s">
        <v>248</v>
      </c>
      <c r="C43" s="6" t="s">
        <v>244</v>
      </c>
      <c r="D43" s="149">
        <v>4</v>
      </c>
    </row>
    <row r="44" spans="1:7" ht="18">
      <c r="A44" s="42" t="s">
        <v>142</v>
      </c>
      <c r="B44" s="8" t="s">
        <v>488</v>
      </c>
      <c r="C44" s="158" t="s">
        <v>143</v>
      </c>
      <c r="D44" s="159">
        <v>2.5</v>
      </c>
      <c r="E44" s="52" t="s">
        <v>335</v>
      </c>
      <c r="F44">
        <v>2.5</v>
      </c>
    </row>
    <row r="45" spans="1:7" ht="18">
      <c r="A45" s="42" t="s">
        <v>247</v>
      </c>
      <c r="B45" s="39" t="s">
        <v>248</v>
      </c>
      <c r="C45" s="6" t="s">
        <v>244</v>
      </c>
      <c r="D45" s="6">
        <v>4</v>
      </c>
      <c r="E45" s="2" t="s">
        <v>113</v>
      </c>
      <c r="F45">
        <v>0</v>
      </c>
    </row>
    <row r="46" spans="1:7" ht="18">
      <c r="A46" s="39"/>
      <c r="B46" s="40" t="s">
        <v>249</v>
      </c>
      <c r="C46" s="8" t="s">
        <v>244</v>
      </c>
      <c r="D46" s="8">
        <v>4</v>
      </c>
      <c r="E46" s="8" t="s">
        <v>489</v>
      </c>
      <c r="F46">
        <v>0</v>
      </c>
    </row>
    <row r="47" spans="1:7" ht="18">
      <c r="A47" s="42" t="s">
        <v>250</v>
      </c>
      <c r="B47" s="15" t="s">
        <v>476</v>
      </c>
      <c r="D47" s="6">
        <v>4</v>
      </c>
      <c r="E47" s="178" t="s">
        <v>15</v>
      </c>
    </row>
    <row r="48" spans="1:7" ht="18">
      <c r="B48" s="6"/>
      <c r="C48" s="6"/>
      <c r="D48" s="6"/>
      <c r="E48" s="6"/>
    </row>
    <row r="49" spans="1:8" ht="18">
      <c r="A49" s="42" t="s">
        <v>150</v>
      </c>
      <c r="B49" s="181" t="s">
        <v>121</v>
      </c>
      <c r="C49" s="4" t="s">
        <v>244</v>
      </c>
      <c r="D49" s="4">
        <v>1.5</v>
      </c>
      <c r="E49" s="4" t="s">
        <v>338</v>
      </c>
      <c r="F49">
        <v>3</v>
      </c>
    </row>
    <row r="50" spans="1:8" ht="18">
      <c r="A50" s="135"/>
      <c r="B50" s="39" t="s">
        <v>254</v>
      </c>
      <c r="C50" s="149" t="s">
        <v>339</v>
      </c>
      <c r="D50" s="149">
        <v>2</v>
      </c>
      <c r="E50" s="149" t="s">
        <v>491</v>
      </c>
      <c r="F50" t="s">
        <v>15</v>
      </c>
      <c r="G50">
        <v>2</v>
      </c>
    </row>
    <row r="51" spans="1:8" ht="18">
      <c r="A51" s="135"/>
      <c r="B51" s="39" t="s">
        <v>254</v>
      </c>
      <c r="C51" s="149" t="s">
        <v>341</v>
      </c>
      <c r="D51" s="149">
        <v>2</v>
      </c>
      <c r="E51" s="149" t="s">
        <v>289</v>
      </c>
      <c r="F51" t="s">
        <v>15</v>
      </c>
      <c r="G51">
        <v>3</v>
      </c>
    </row>
    <row r="52" spans="1:8" ht="18">
      <c r="A52" s="135"/>
      <c r="B52" s="44" t="s">
        <v>256</v>
      </c>
      <c r="C52" s="149" t="s">
        <v>342</v>
      </c>
      <c r="D52" s="149">
        <v>2</v>
      </c>
      <c r="E52" s="209" t="s">
        <v>287</v>
      </c>
      <c r="G52">
        <v>2</v>
      </c>
    </row>
    <row r="53" spans="1:8" ht="18">
      <c r="A53" s="135"/>
      <c r="B53" s="44" t="s">
        <v>256</v>
      </c>
      <c r="C53" s="149" t="s">
        <v>344</v>
      </c>
      <c r="D53" s="149">
        <v>2</v>
      </c>
      <c r="E53" s="149" t="s">
        <v>345</v>
      </c>
      <c r="G53">
        <v>2</v>
      </c>
    </row>
    <row r="54" spans="1:8" ht="18">
      <c r="A54" s="135"/>
      <c r="B54" s="40" t="s">
        <v>259</v>
      </c>
      <c r="C54" s="8"/>
      <c r="D54" s="8">
        <v>2</v>
      </c>
      <c r="E54" s="52" t="s">
        <v>156</v>
      </c>
      <c r="F54">
        <v>2</v>
      </c>
    </row>
    <row r="55" spans="1:8" ht="22.8">
      <c r="A55" s="153" t="s">
        <v>163</v>
      </c>
      <c r="B55" s="149"/>
      <c r="C55" s="149"/>
      <c r="D55" s="149"/>
      <c r="E55" s="2"/>
    </row>
    <row r="56" spans="1:8" ht="18">
      <c r="A56" s="39" t="s">
        <v>164</v>
      </c>
      <c r="B56" s="6"/>
      <c r="C56" s="6" t="s">
        <v>244</v>
      </c>
      <c r="D56" s="6">
        <v>1.5</v>
      </c>
      <c r="E56" s="2" t="s">
        <v>165</v>
      </c>
      <c r="F56">
        <v>0</v>
      </c>
    </row>
    <row r="57" spans="1:8" ht="18">
      <c r="A57" s="39" t="s">
        <v>314</v>
      </c>
      <c r="B57" s="6"/>
      <c r="C57" s="6" t="s">
        <v>244</v>
      </c>
      <c r="D57" s="171">
        <v>2.5</v>
      </c>
      <c r="E57" s="207" t="s">
        <v>15</v>
      </c>
    </row>
    <row r="58" spans="1:8" ht="18">
      <c r="A58" s="39" t="s">
        <v>314</v>
      </c>
      <c r="B58" s="6"/>
      <c r="C58" s="149" t="s">
        <v>348</v>
      </c>
      <c r="D58" s="149">
        <v>2.5</v>
      </c>
      <c r="E58" s="149" t="s">
        <v>430</v>
      </c>
      <c r="G58">
        <v>3</v>
      </c>
    </row>
    <row r="59" spans="1:8" ht="18">
      <c r="A59" s="39" t="s">
        <v>15</v>
      </c>
      <c r="B59" s="6"/>
      <c r="C59" s="6" t="s">
        <v>15</v>
      </c>
      <c r="D59" s="171" t="s">
        <v>15</v>
      </c>
    </row>
    <row r="60" spans="1:8" ht="18">
      <c r="A60" s="39" t="s">
        <v>493</v>
      </c>
      <c r="B60" s="6"/>
      <c r="C60" s="154" t="s">
        <v>494</v>
      </c>
      <c r="D60" s="154">
        <v>4.5</v>
      </c>
      <c r="E60" s="154" t="s">
        <v>496</v>
      </c>
      <c r="H60">
        <v>4.5</v>
      </c>
    </row>
    <row r="61" spans="1:8" ht="18">
      <c r="A61" s="39" t="s">
        <v>493</v>
      </c>
      <c r="B61" s="15"/>
      <c r="C61" s="154" t="s">
        <v>494</v>
      </c>
      <c r="D61" s="154">
        <v>4.5</v>
      </c>
      <c r="E61" s="154" t="s">
        <v>499</v>
      </c>
      <c r="H61">
        <v>4.5</v>
      </c>
    </row>
    <row r="62" spans="1:8" ht="18">
      <c r="A62" s="39" t="s">
        <v>493</v>
      </c>
      <c r="B62" s="15"/>
      <c r="C62" s="154" t="s">
        <v>494</v>
      </c>
      <c r="D62" s="154">
        <v>4.5</v>
      </c>
      <c r="E62" s="154" t="s">
        <v>502</v>
      </c>
      <c r="H62">
        <v>4.5</v>
      </c>
    </row>
    <row r="63" spans="1:8" ht="18">
      <c r="A63" s="39" t="s">
        <v>493</v>
      </c>
      <c r="B63" s="15"/>
      <c r="C63" s="154" t="s">
        <v>494</v>
      </c>
      <c r="D63" s="154">
        <v>4.5</v>
      </c>
      <c r="E63" s="154" t="s">
        <v>505</v>
      </c>
      <c r="H63">
        <v>4.5</v>
      </c>
    </row>
    <row r="64" spans="1:8" ht="18">
      <c r="A64" s="39" t="s">
        <v>507</v>
      </c>
      <c r="B64" s="6"/>
      <c r="C64" s="6" t="s">
        <v>244</v>
      </c>
      <c r="D64" s="6">
        <v>2</v>
      </c>
      <c r="E64" s="51" t="s">
        <v>135</v>
      </c>
      <c r="F64">
        <v>0</v>
      </c>
    </row>
    <row r="65" spans="1:9" ht="18">
      <c r="A65" s="39" t="s">
        <v>507</v>
      </c>
      <c r="B65" s="15"/>
      <c r="C65" s="6" t="s">
        <v>244</v>
      </c>
      <c r="D65" s="15">
        <v>2</v>
      </c>
      <c r="E65" s="6" t="s">
        <v>172</v>
      </c>
      <c r="F65">
        <v>2</v>
      </c>
    </row>
    <row r="66" spans="1:9" ht="18.600000000000001" thickBot="1">
      <c r="A66" s="45"/>
      <c r="B66" s="151"/>
      <c r="C66" s="151"/>
      <c r="D66" s="151"/>
      <c r="E66" s="11"/>
    </row>
    <row r="67" spans="1:9" ht="18" thickTop="1">
      <c r="A67" s="42" t="s">
        <v>174</v>
      </c>
      <c r="B67" s="149"/>
      <c r="C67" s="149"/>
      <c r="D67" s="149"/>
    </row>
    <row r="68" spans="1:9" ht="18">
      <c r="A68" s="39" t="s">
        <v>176</v>
      </c>
      <c r="B68" s="202" t="s">
        <v>508</v>
      </c>
      <c r="C68" s="149"/>
      <c r="D68" s="6">
        <v>0.5</v>
      </c>
      <c r="E68" s="15" t="s">
        <v>316</v>
      </c>
      <c r="F68">
        <v>0</v>
      </c>
    </row>
    <row r="69" spans="1:9" ht="18">
      <c r="A69" s="39" t="s">
        <v>175</v>
      </c>
      <c r="B69" s="203" t="s">
        <v>361</v>
      </c>
      <c r="C69" s="6"/>
      <c r="D69" s="6">
        <v>2</v>
      </c>
      <c r="E69" s="15" t="s">
        <v>165</v>
      </c>
      <c r="F69">
        <v>0</v>
      </c>
    </row>
    <row r="70" spans="1:9" ht="18">
      <c r="A70" s="39" t="s">
        <v>175</v>
      </c>
      <c r="B70" s="203" t="s">
        <v>361</v>
      </c>
      <c r="C70" s="6"/>
      <c r="D70" s="6">
        <v>2</v>
      </c>
      <c r="E70" s="15" t="s">
        <v>161</v>
      </c>
      <c r="F70">
        <v>1.5</v>
      </c>
    </row>
    <row r="71" spans="1:9" ht="18">
      <c r="A71" s="39" t="s">
        <v>175</v>
      </c>
      <c r="B71" s="203" t="s">
        <v>361</v>
      </c>
      <c r="C71" s="6"/>
      <c r="D71" s="6">
        <v>2</v>
      </c>
      <c r="E71" s="15" t="s">
        <v>172</v>
      </c>
      <c r="F71">
        <v>1</v>
      </c>
    </row>
    <row r="72" spans="1:9" ht="18.600000000000001" thickBot="1">
      <c r="A72" s="41" t="s">
        <v>176</v>
      </c>
      <c r="B72" s="204" t="s">
        <v>359</v>
      </c>
      <c r="C72" s="11"/>
      <c r="D72" s="11">
        <v>0.5</v>
      </c>
      <c r="E72" s="11" t="s">
        <v>489</v>
      </c>
      <c r="F72">
        <v>0</v>
      </c>
    </row>
    <row r="73" spans="1:9" ht="18" thickTop="1">
      <c r="A73" s="160" t="s">
        <v>178</v>
      </c>
      <c r="B73" s="161"/>
      <c r="C73" s="161"/>
      <c r="D73" s="161"/>
      <c r="E73" s="162"/>
    </row>
    <row r="74" spans="1:9" ht="18">
      <c r="A74" s="44" t="s">
        <v>511</v>
      </c>
      <c r="B74" s="15"/>
      <c r="C74" s="15"/>
      <c r="D74" s="15">
        <v>6</v>
      </c>
      <c r="E74" s="15" t="s">
        <v>165</v>
      </c>
      <c r="F74">
        <v>0</v>
      </c>
    </row>
    <row r="75" spans="1:9" ht="18">
      <c r="A75" s="44"/>
      <c r="B75" s="15"/>
      <c r="C75" s="15"/>
      <c r="D75" s="15"/>
      <c r="E75" s="15"/>
    </row>
    <row r="76" spans="1:9" ht="18.600000000000001" thickBot="1">
      <c r="A76" s="163"/>
      <c r="B76" s="164"/>
      <c r="C76" s="164"/>
      <c r="D76" s="164"/>
      <c r="E76" s="164"/>
    </row>
    <row r="77" spans="1:9" ht="16.2" thickTop="1">
      <c r="E77" s="169" t="s">
        <v>515</v>
      </c>
      <c r="F77" s="36" t="s">
        <v>244</v>
      </c>
      <c r="G77" s="36" t="s">
        <v>594</v>
      </c>
      <c r="H77" s="36" t="s">
        <v>494</v>
      </c>
    </row>
    <row r="78" spans="1:9">
      <c r="A78" s="73"/>
      <c r="B78" s="73"/>
      <c r="C78" s="73"/>
      <c r="D78" s="165" t="s">
        <v>435</v>
      </c>
      <c r="E78" s="36"/>
      <c r="F78">
        <v>71</v>
      </c>
      <c r="G78">
        <v>16.5</v>
      </c>
      <c r="H78">
        <v>18</v>
      </c>
      <c r="I78">
        <v>105.5</v>
      </c>
    </row>
    <row r="79" spans="1:9">
      <c r="A79" s="73"/>
      <c r="B79" s="73"/>
      <c r="C79" s="73"/>
      <c r="D79" s="36">
        <v>120</v>
      </c>
      <c r="E79" s="211">
        <v>2144</v>
      </c>
      <c r="F79" s="67">
        <v>0.67298578199052128</v>
      </c>
      <c r="G79" s="67">
        <v>0.15639810426540285</v>
      </c>
      <c r="H79" s="67">
        <v>0.17061611374407584</v>
      </c>
    </row>
    <row r="80" spans="1:9">
      <c r="F80" s="89">
        <f>E79*F79</f>
        <v>1442.8815165876777</v>
      </c>
      <c r="G80" s="89">
        <f>G79*E79</f>
        <v>335.3175355450237</v>
      </c>
      <c r="H80" s="89">
        <f>H79*E79</f>
        <v>365.80094786729859</v>
      </c>
    </row>
  </sheetData>
  <pageMargins left="0.7" right="0.7" top="0.75" bottom="0.75" header="0.3" footer="0.3"/>
  <pageSetup paperSize="9" orientation="portrait" horizontalDpi="0" verticalDpi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C135C-AC7C-214F-B040-89B829522F7C}">
  <dimension ref="A1:J75"/>
  <sheetViews>
    <sheetView topLeftCell="A58" workbookViewId="0">
      <selection activeCell="G77" sqref="G77"/>
    </sheetView>
  </sheetViews>
  <sheetFormatPr defaultColWidth="11" defaultRowHeight="15.6"/>
  <cols>
    <col min="1" max="1" width="29.3984375" customWidth="1"/>
    <col min="2" max="2" width="20.8984375" customWidth="1"/>
    <col min="3" max="4" width="18.8984375" hidden="1" customWidth="1"/>
    <col min="5" max="5" width="18.8984375" customWidth="1"/>
    <col min="6" max="6" width="11.3984375" customWidth="1"/>
    <col min="7" max="7" width="11.5" customWidth="1"/>
    <col min="8" max="8" width="13.59765625" customWidth="1"/>
    <col min="9" max="9" width="11.3984375" customWidth="1"/>
  </cols>
  <sheetData>
    <row r="1" spans="1:9" ht="26.4" thickBot="1">
      <c r="A1" s="1" t="s">
        <v>456</v>
      </c>
      <c r="B1" s="1"/>
      <c r="C1" s="1"/>
      <c r="D1" s="1"/>
      <c r="G1" s="201" t="s">
        <v>595</v>
      </c>
    </row>
    <row r="2" spans="1:9" ht="24" thickTop="1" thickBot="1">
      <c r="A2" s="14" t="s">
        <v>84</v>
      </c>
      <c r="B2" s="14"/>
      <c r="C2" s="14"/>
      <c r="D2" s="14" t="s">
        <v>303</v>
      </c>
      <c r="E2" s="156">
        <v>42791</v>
      </c>
      <c r="F2" s="156" t="s">
        <v>15</v>
      </c>
      <c r="G2" s="200" t="s">
        <v>596</v>
      </c>
      <c r="H2" s="199"/>
      <c r="I2" s="126"/>
    </row>
    <row r="3" spans="1:9" ht="26.4" hidden="1" thickTop="1">
      <c r="A3" s="20" t="s">
        <v>91</v>
      </c>
      <c r="B3" s="146"/>
      <c r="C3" s="146"/>
      <c r="D3" s="146"/>
      <c r="E3" s="6"/>
      <c r="F3" s="197" t="s">
        <v>17</v>
      </c>
      <c r="G3" s="197" t="s">
        <v>597</v>
      </c>
      <c r="H3" s="198" t="s">
        <v>17</v>
      </c>
      <c r="I3" s="197" t="s">
        <v>597</v>
      </c>
    </row>
    <row r="4" spans="1:9" ht="27.9" hidden="1" customHeight="1">
      <c r="A4" s="135"/>
      <c r="B4" s="40" t="s">
        <v>92</v>
      </c>
      <c r="C4" s="8"/>
      <c r="D4" s="8"/>
      <c r="E4" s="52" t="s">
        <v>94</v>
      </c>
      <c r="F4" s="129"/>
      <c r="G4" s="129"/>
      <c r="H4" s="130"/>
      <c r="I4" s="129"/>
    </row>
    <row r="5" spans="1:9" ht="27.9" hidden="1" customHeight="1">
      <c r="A5" s="135"/>
      <c r="B5" s="194" t="s">
        <v>92</v>
      </c>
      <c r="C5" s="133"/>
      <c r="D5" s="133"/>
      <c r="E5" s="193" t="s">
        <v>461</v>
      </c>
      <c r="F5" s="131"/>
      <c r="G5" s="131"/>
      <c r="H5" s="132"/>
      <c r="I5" s="131"/>
    </row>
    <row r="6" spans="1:9" ht="27.9" hidden="1" customHeight="1">
      <c r="A6" s="135"/>
      <c r="B6" s="194" t="s">
        <v>96</v>
      </c>
      <c r="C6" s="133"/>
      <c r="D6" s="131"/>
      <c r="E6" s="193" t="s">
        <v>463</v>
      </c>
      <c r="F6" s="131"/>
      <c r="G6" s="131"/>
      <c r="H6" s="132"/>
      <c r="I6" s="131"/>
    </row>
    <row r="7" spans="1:9" ht="27.9" hidden="1" customHeight="1">
      <c r="A7" s="135"/>
      <c r="B7" s="40" t="s">
        <v>467</v>
      </c>
      <c r="C7" s="8"/>
      <c r="D7" s="8"/>
      <c r="E7" s="52"/>
      <c r="F7" s="129"/>
      <c r="G7" s="129"/>
      <c r="H7" s="130"/>
      <c r="I7" s="129"/>
    </row>
    <row r="8" spans="1:9" ht="27.9" hidden="1" customHeight="1">
      <c r="A8" s="135"/>
      <c r="B8" s="194" t="s">
        <v>467</v>
      </c>
      <c r="C8" s="133"/>
      <c r="D8" s="133"/>
      <c r="E8" s="193"/>
      <c r="F8" s="131"/>
      <c r="G8" s="131"/>
      <c r="H8" s="132"/>
      <c r="I8" s="131"/>
    </row>
    <row r="9" spans="1:9" ht="27.9" hidden="1" customHeight="1">
      <c r="A9" s="135"/>
      <c r="B9" s="194" t="s">
        <v>99</v>
      </c>
      <c r="C9" s="133"/>
      <c r="D9" s="131"/>
      <c r="E9" s="193" t="s">
        <v>100</v>
      </c>
      <c r="F9" s="131"/>
      <c r="G9" s="131"/>
      <c r="H9" s="132"/>
      <c r="I9" s="131"/>
    </row>
    <row r="10" spans="1:9" ht="27.9" hidden="1" customHeight="1">
      <c r="A10" s="10" t="s">
        <v>15</v>
      </c>
      <c r="B10" s="40"/>
      <c r="C10" s="8"/>
      <c r="D10" s="8"/>
      <c r="E10" s="52"/>
      <c r="F10" s="129"/>
      <c r="G10" s="129"/>
      <c r="H10" s="130"/>
      <c r="I10" s="129"/>
    </row>
    <row r="11" spans="1:9" ht="27.9" hidden="1" customHeight="1">
      <c r="A11" s="3" t="s">
        <v>19</v>
      </c>
      <c r="B11" s="194"/>
      <c r="C11" s="133"/>
      <c r="D11" s="133"/>
      <c r="E11" s="193"/>
      <c r="F11" s="131"/>
      <c r="G11" s="131"/>
      <c r="H11" s="132"/>
      <c r="I11" s="131"/>
    </row>
    <row r="12" spans="1:9" ht="27.9" hidden="1" customHeight="1">
      <c r="A12" s="39" t="s">
        <v>102</v>
      </c>
      <c r="B12" s="194"/>
      <c r="C12" s="133"/>
      <c r="D12" s="131"/>
      <c r="E12" s="193" t="s">
        <v>103</v>
      </c>
      <c r="F12" s="131"/>
      <c r="G12" s="131"/>
      <c r="H12" s="132"/>
      <c r="I12" s="131"/>
    </row>
    <row r="13" spans="1:9" ht="27.9" hidden="1" customHeight="1">
      <c r="A13" s="39" t="s">
        <v>105</v>
      </c>
      <c r="B13" s="40"/>
      <c r="C13" s="8"/>
      <c r="D13" s="8"/>
      <c r="E13" s="52" t="s">
        <v>299</v>
      </c>
      <c r="F13" s="129"/>
      <c r="G13" s="129"/>
      <c r="H13" s="130"/>
      <c r="I13" s="129"/>
    </row>
    <row r="14" spans="1:9" ht="27.9" hidden="1" customHeight="1" thickBot="1">
      <c r="A14" s="21"/>
      <c r="B14" s="143"/>
      <c r="C14" s="143"/>
      <c r="D14" s="143"/>
      <c r="E14" s="164"/>
      <c r="H14" s="135"/>
    </row>
    <row r="15" spans="1:9" ht="38.1" customHeight="1" thickTop="1" thickBot="1">
      <c r="A15" s="3" t="s">
        <v>108</v>
      </c>
      <c r="B15" s="146" t="s">
        <v>192</v>
      </c>
      <c r="C15" s="146"/>
      <c r="D15" s="146" t="s">
        <v>15</v>
      </c>
      <c r="E15" s="51"/>
      <c r="G15" s="196" t="s">
        <v>598</v>
      </c>
      <c r="H15" s="196" t="s">
        <v>225</v>
      </c>
      <c r="I15" s="196" t="s">
        <v>494</v>
      </c>
    </row>
    <row r="16" spans="1:9" ht="27.9" customHeight="1" thickTop="1">
      <c r="A16" s="40" t="s">
        <v>481</v>
      </c>
      <c r="B16" s="194"/>
      <c r="C16" s="133"/>
      <c r="D16" s="133">
        <v>2</v>
      </c>
      <c r="E16" s="193" t="s">
        <v>203</v>
      </c>
      <c r="F16" s="131"/>
      <c r="G16" s="191">
        <v>2</v>
      </c>
      <c r="H16" s="192"/>
      <c r="I16" s="191"/>
    </row>
    <row r="17" spans="1:9" ht="27.9" customHeight="1">
      <c r="A17" s="39" t="s">
        <v>482</v>
      </c>
      <c r="B17" s="194"/>
      <c r="C17" s="133"/>
      <c r="D17" s="133">
        <v>3</v>
      </c>
      <c r="E17" s="193" t="s">
        <v>111</v>
      </c>
      <c r="F17" s="131"/>
      <c r="G17" s="191">
        <v>3</v>
      </c>
      <c r="H17" s="192"/>
      <c r="I17" s="191"/>
    </row>
    <row r="18" spans="1:9" ht="27.9" customHeight="1">
      <c r="A18" s="39"/>
      <c r="B18" s="194"/>
      <c r="C18" s="133"/>
      <c r="D18" s="133"/>
      <c r="E18" s="193" t="s">
        <v>208</v>
      </c>
      <c r="F18" s="131"/>
      <c r="G18" s="191">
        <v>3</v>
      </c>
      <c r="H18" s="192"/>
      <c r="I18" s="191"/>
    </row>
    <row r="19" spans="1:9" ht="27.9" customHeight="1">
      <c r="A19" s="39"/>
      <c r="B19" s="194"/>
      <c r="C19" s="133"/>
      <c r="D19" s="133">
        <v>3</v>
      </c>
      <c r="E19" s="193" t="s">
        <v>113</v>
      </c>
      <c r="F19" s="131"/>
      <c r="G19" s="191">
        <v>3</v>
      </c>
      <c r="H19" s="192"/>
      <c r="I19" s="191"/>
    </row>
    <row r="20" spans="1:9" ht="27.9" customHeight="1">
      <c r="A20" s="40"/>
      <c r="B20" s="194"/>
      <c r="C20" s="133"/>
      <c r="D20" s="133">
        <v>3</v>
      </c>
      <c r="E20" s="193" t="s">
        <v>165</v>
      </c>
      <c r="F20" s="131"/>
      <c r="G20" s="191">
        <v>3</v>
      </c>
      <c r="H20" s="192"/>
      <c r="I20" s="191"/>
    </row>
    <row r="21" spans="1:9" ht="27.9" customHeight="1">
      <c r="A21" s="39" t="s">
        <v>599</v>
      </c>
      <c r="B21" s="194"/>
      <c r="C21" s="133"/>
      <c r="D21" s="133">
        <v>2</v>
      </c>
      <c r="E21" s="193" t="s">
        <v>113</v>
      </c>
      <c r="F21" s="131"/>
      <c r="G21" s="191">
        <v>12.5</v>
      </c>
      <c r="H21" s="192"/>
      <c r="I21" s="191"/>
    </row>
    <row r="22" spans="1:9" ht="27.9" customHeight="1">
      <c r="A22" s="39" t="s">
        <v>600</v>
      </c>
      <c r="B22" s="194"/>
      <c r="C22" s="133"/>
      <c r="D22" s="133">
        <v>1</v>
      </c>
      <c r="E22" s="193" t="s">
        <v>111</v>
      </c>
      <c r="F22" s="131"/>
      <c r="G22" s="191">
        <v>11.5</v>
      </c>
      <c r="H22" s="192"/>
      <c r="I22" s="191"/>
    </row>
    <row r="23" spans="1:9" ht="27.9" customHeight="1" thickBot="1">
      <c r="A23" s="41" t="s">
        <v>601</v>
      </c>
      <c r="B23" s="194"/>
      <c r="C23" s="133"/>
      <c r="D23" s="133">
        <v>1</v>
      </c>
      <c r="E23" s="193" t="s">
        <v>114</v>
      </c>
      <c r="F23" s="131"/>
      <c r="G23" s="191">
        <v>4</v>
      </c>
      <c r="H23" s="192"/>
      <c r="I23" s="191"/>
    </row>
    <row r="24" spans="1:9" ht="27.9" customHeight="1" thickTop="1">
      <c r="A24" s="13" t="s">
        <v>119</v>
      </c>
      <c r="B24" s="146"/>
      <c r="C24" s="146" t="s">
        <v>312</v>
      </c>
      <c r="D24" s="146"/>
      <c r="E24" s="51"/>
      <c r="G24" s="190"/>
      <c r="H24" s="195"/>
      <c r="I24" s="190"/>
    </row>
    <row r="25" spans="1:9" ht="27.9" customHeight="1">
      <c r="A25" s="141" t="s">
        <v>120</v>
      </c>
      <c r="B25" s="149"/>
      <c r="C25" s="149"/>
      <c r="D25" s="149"/>
      <c r="E25" s="15"/>
      <c r="G25" s="190"/>
      <c r="H25" s="195"/>
      <c r="I25" s="190"/>
    </row>
    <row r="26" spans="1:9" ht="27.9" customHeight="1">
      <c r="A26" s="135"/>
      <c r="B26" s="194" t="s">
        <v>602</v>
      </c>
      <c r="C26" s="133" t="s">
        <v>244</v>
      </c>
      <c r="D26" s="133">
        <v>1</v>
      </c>
      <c r="E26" s="193" t="s">
        <v>111</v>
      </c>
      <c r="F26" s="131"/>
      <c r="G26" s="191">
        <v>0</v>
      </c>
      <c r="H26" s="192"/>
      <c r="I26" s="191"/>
    </row>
    <row r="27" spans="1:9" ht="27.9" customHeight="1">
      <c r="A27" s="135"/>
      <c r="B27" s="194" t="s">
        <v>603</v>
      </c>
      <c r="C27" s="133" t="s">
        <v>244</v>
      </c>
      <c r="D27" s="133">
        <v>2.5</v>
      </c>
      <c r="E27" s="193" t="s">
        <v>125</v>
      </c>
      <c r="F27" s="131"/>
      <c r="G27" s="191">
        <v>3.5</v>
      </c>
      <c r="H27" s="192"/>
      <c r="I27" s="191"/>
    </row>
    <row r="28" spans="1:9" ht="27.9" customHeight="1">
      <c r="A28" s="135"/>
      <c r="B28" s="194" t="s">
        <v>388</v>
      </c>
      <c r="C28" s="133" t="s">
        <v>244</v>
      </c>
      <c r="D28" s="133">
        <v>3</v>
      </c>
      <c r="E28" s="193" t="s">
        <v>315</v>
      </c>
      <c r="F28" s="131"/>
      <c r="G28" s="191">
        <v>3</v>
      </c>
      <c r="H28" s="192"/>
      <c r="I28" s="191"/>
    </row>
    <row r="29" spans="1:9" ht="27.9" customHeight="1">
      <c r="A29" s="135"/>
      <c r="B29" s="194" t="s">
        <v>604</v>
      </c>
      <c r="C29" s="133"/>
      <c r="D29" s="133"/>
      <c r="E29" s="193" t="s">
        <v>299</v>
      </c>
      <c r="F29" s="131"/>
      <c r="G29" s="191">
        <v>2</v>
      </c>
      <c r="H29" s="192"/>
      <c r="I29" s="191"/>
    </row>
    <row r="30" spans="1:9" ht="27.9" customHeight="1">
      <c r="A30" s="42" t="s">
        <v>317</v>
      </c>
      <c r="B30" s="194"/>
      <c r="C30" s="133"/>
      <c r="D30" s="133"/>
      <c r="E30" s="193"/>
      <c r="F30" s="131"/>
      <c r="G30" s="191"/>
      <c r="H30" s="192"/>
      <c r="I30" s="191"/>
    </row>
    <row r="31" spans="1:9" ht="27.9" customHeight="1">
      <c r="A31" s="39" t="s">
        <v>605</v>
      </c>
      <c r="B31" s="194" t="s">
        <v>606</v>
      </c>
      <c r="C31" s="133" t="s">
        <v>607</v>
      </c>
      <c r="D31" s="133">
        <v>4</v>
      </c>
      <c r="E31" s="193" t="s">
        <v>483</v>
      </c>
      <c r="F31" s="131"/>
      <c r="G31" s="191">
        <v>2.5</v>
      </c>
      <c r="H31" s="192"/>
      <c r="I31" s="191"/>
    </row>
    <row r="32" spans="1:9" ht="27.9" customHeight="1">
      <c r="A32" s="40" t="s">
        <v>321</v>
      </c>
      <c r="B32" s="194" t="s">
        <v>251</v>
      </c>
      <c r="C32" s="133" t="s">
        <v>244</v>
      </c>
      <c r="D32" s="133">
        <v>4</v>
      </c>
      <c r="E32" s="193" t="s">
        <v>131</v>
      </c>
      <c r="F32" s="131"/>
      <c r="G32" s="191">
        <v>4</v>
      </c>
      <c r="H32" s="192"/>
      <c r="I32" s="191"/>
    </row>
    <row r="33" spans="1:9" ht="27.9" customHeight="1">
      <c r="A33" s="42" t="s">
        <v>323</v>
      </c>
      <c r="B33" s="149"/>
      <c r="C33" s="149"/>
      <c r="D33" s="149"/>
      <c r="E33" s="6"/>
      <c r="G33" s="190"/>
      <c r="H33" s="195"/>
      <c r="I33" s="190"/>
    </row>
    <row r="34" spans="1:9" ht="27.9" customHeight="1">
      <c r="A34" s="39" t="s">
        <v>324</v>
      </c>
      <c r="B34" s="194" t="s">
        <v>286</v>
      </c>
      <c r="C34" s="133"/>
      <c r="D34" s="133">
        <v>3.5</v>
      </c>
      <c r="E34" s="193" t="s">
        <v>134</v>
      </c>
      <c r="F34" s="131"/>
      <c r="G34" s="191">
        <v>2.5</v>
      </c>
      <c r="H34" s="192"/>
      <c r="I34" s="191"/>
    </row>
    <row r="35" spans="1:9" ht="27.9" customHeight="1">
      <c r="A35" s="40" t="s">
        <v>325</v>
      </c>
      <c r="B35" s="194" t="s">
        <v>608</v>
      </c>
      <c r="C35" s="133" t="s">
        <v>329</v>
      </c>
      <c r="D35" s="133">
        <v>2.5</v>
      </c>
      <c r="E35" s="193" t="s">
        <v>282</v>
      </c>
      <c r="F35" s="131"/>
      <c r="G35" s="191"/>
      <c r="H35" s="192">
        <v>4.5</v>
      </c>
      <c r="I35" s="191"/>
    </row>
    <row r="36" spans="1:9" ht="27.9" customHeight="1">
      <c r="A36" s="39" t="s">
        <v>324</v>
      </c>
      <c r="B36" s="194" t="s">
        <v>609</v>
      </c>
      <c r="C36" s="133"/>
      <c r="D36" s="133">
        <v>3</v>
      </c>
      <c r="E36" s="193" t="s">
        <v>234</v>
      </c>
      <c r="F36" s="131"/>
      <c r="G36" s="191">
        <v>2.25</v>
      </c>
      <c r="H36" s="192"/>
      <c r="I36" s="191"/>
    </row>
    <row r="37" spans="1:9" ht="27.9" customHeight="1">
      <c r="A37" s="39" t="s">
        <v>325</v>
      </c>
      <c r="B37" s="194" t="s">
        <v>330</v>
      </c>
      <c r="C37" s="133" t="s">
        <v>331</v>
      </c>
      <c r="D37" s="133">
        <v>2</v>
      </c>
      <c r="E37" s="193" t="s">
        <v>485</v>
      </c>
      <c r="F37" s="131"/>
      <c r="G37" s="191"/>
      <c r="H37" s="192">
        <v>3</v>
      </c>
      <c r="I37" s="191"/>
    </row>
    <row r="38" spans="1:9" ht="27.9" customHeight="1">
      <c r="A38" s="40" t="s">
        <v>325</v>
      </c>
      <c r="B38" s="194" t="s">
        <v>332</v>
      </c>
      <c r="C38" s="133" t="s">
        <v>244</v>
      </c>
      <c r="D38" s="133">
        <v>2</v>
      </c>
      <c r="E38" s="193" t="s">
        <v>161</v>
      </c>
      <c r="F38" s="131"/>
      <c r="G38" s="191">
        <v>4</v>
      </c>
      <c r="H38" s="192"/>
      <c r="I38" s="191"/>
    </row>
    <row r="39" spans="1:9" ht="27.9" customHeight="1" thickBot="1">
      <c r="A39" s="22" t="s">
        <v>610</v>
      </c>
      <c r="B39" s="150" t="s">
        <v>611</v>
      </c>
      <c r="C39" s="150"/>
      <c r="D39" s="150"/>
      <c r="E39" s="12" t="s">
        <v>157</v>
      </c>
      <c r="G39" s="190">
        <v>2</v>
      </c>
      <c r="H39" s="195"/>
      <c r="I39" s="190"/>
    </row>
    <row r="40" spans="1:9" ht="27.9" customHeight="1" thickTop="1">
      <c r="A40" s="13" t="s">
        <v>141</v>
      </c>
      <c r="B40" s="146"/>
      <c r="C40" s="146"/>
      <c r="D40" s="146"/>
      <c r="E40" s="2"/>
      <c r="G40" s="190"/>
      <c r="H40" s="195"/>
      <c r="I40" s="190"/>
    </row>
    <row r="41" spans="1:9" ht="27.9" customHeight="1">
      <c r="A41" s="153" t="s">
        <v>144</v>
      </c>
      <c r="B41" s="194" t="s">
        <v>248</v>
      </c>
      <c r="C41" s="133" t="s">
        <v>244</v>
      </c>
      <c r="D41" s="133">
        <v>6</v>
      </c>
      <c r="E41" s="193" t="s">
        <v>114</v>
      </c>
      <c r="F41" s="131"/>
      <c r="G41" s="191">
        <v>0</v>
      </c>
      <c r="H41" s="192"/>
      <c r="I41" s="191"/>
    </row>
    <row r="42" spans="1:9" ht="27.9" customHeight="1">
      <c r="A42" s="42" t="s">
        <v>142</v>
      </c>
      <c r="B42" s="194" t="s">
        <v>612</v>
      </c>
      <c r="C42" s="133" t="s">
        <v>143</v>
      </c>
      <c r="D42" s="133">
        <v>3</v>
      </c>
      <c r="E42" s="193" t="s">
        <v>613</v>
      </c>
      <c r="F42" s="131"/>
      <c r="G42" s="191">
        <v>1.5</v>
      </c>
      <c r="H42" s="192"/>
      <c r="I42" s="191"/>
    </row>
    <row r="43" spans="1:9" ht="27.9" customHeight="1">
      <c r="A43" s="42" t="s">
        <v>247</v>
      </c>
      <c r="B43" s="194" t="s">
        <v>614</v>
      </c>
      <c r="C43" s="133" t="s">
        <v>244</v>
      </c>
      <c r="D43" s="133">
        <v>4</v>
      </c>
      <c r="E43" s="193" t="s">
        <v>146</v>
      </c>
      <c r="F43" s="131"/>
      <c r="G43" s="191">
        <v>4.5</v>
      </c>
      <c r="H43" s="192"/>
      <c r="I43" s="191"/>
    </row>
    <row r="44" spans="1:9" ht="27.9" customHeight="1">
      <c r="A44" s="39"/>
      <c r="B44" s="194" t="s">
        <v>615</v>
      </c>
      <c r="C44" s="133" t="s">
        <v>244</v>
      </c>
      <c r="D44" s="133">
        <v>4</v>
      </c>
      <c r="E44" s="193" t="s">
        <v>149</v>
      </c>
      <c r="F44" s="131"/>
      <c r="G44" s="191">
        <v>4.5</v>
      </c>
      <c r="H44" s="192"/>
      <c r="I44" s="191"/>
    </row>
    <row r="45" spans="1:9" ht="27.9" customHeight="1">
      <c r="A45" s="39"/>
      <c r="G45" s="190"/>
      <c r="H45" s="195"/>
      <c r="I45" s="190"/>
    </row>
    <row r="46" spans="1:9" ht="27.9" customHeight="1">
      <c r="A46" s="42" t="s">
        <v>150</v>
      </c>
      <c r="B46" s="6"/>
      <c r="C46" s="6"/>
      <c r="D46" s="6"/>
      <c r="E46" s="6"/>
      <c r="G46" s="190"/>
      <c r="H46" s="195"/>
      <c r="I46" s="190"/>
    </row>
    <row r="47" spans="1:9" ht="27.9" customHeight="1">
      <c r="A47" s="135"/>
      <c r="B47" s="194" t="s">
        <v>121</v>
      </c>
      <c r="C47" s="133" t="s">
        <v>244</v>
      </c>
      <c r="D47" s="133">
        <v>1.5</v>
      </c>
      <c r="E47" s="193" t="s">
        <v>113</v>
      </c>
      <c r="F47" s="131"/>
      <c r="G47" s="191">
        <v>0</v>
      </c>
      <c r="H47" s="192"/>
      <c r="I47" s="191"/>
    </row>
    <row r="48" spans="1:9" ht="27.9" customHeight="1">
      <c r="A48" s="135"/>
      <c r="B48" s="194" t="s">
        <v>254</v>
      </c>
      <c r="C48" s="133" t="s">
        <v>339</v>
      </c>
      <c r="D48" s="133">
        <v>2</v>
      </c>
      <c r="E48" s="193" t="s">
        <v>287</v>
      </c>
      <c r="F48" s="131"/>
      <c r="G48" s="191" t="s">
        <v>15</v>
      </c>
      <c r="H48" s="192">
        <v>2</v>
      </c>
      <c r="I48" s="191"/>
    </row>
    <row r="49" spans="1:9" ht="27.9" customHeight="1">
      <c r="A49" s="135"/>
      <c r="B49" s="194" t="s">
        <v>254</v>
      </c>
      <c r="C49" s="133" t="s">
        <v>341</v>
      </c>
      <c r="D49" s="133">
        <v>2</v>
      </c>
      <c r="E49" s="193" t="s">
        <v>492</v>
      </c>
      <c r="F49" s="131"/>
      <c r="G49" s="191" t="s">
        <v>15</v>
      </c>
      <c r="H49" s="192">
        <v>2</v>
      </c>
      <c r="I49" s="191"/>
    </row>
    <row r="50" spans="1:9" ht="27.9" customHeight="1">
      <c r="A50" s="135"/>
      <c r="B50" s="194" t="s">
        <v>256</v>
      </c>
      <c r="C50" s="133" t="s">
        <v>342</v>
      </c>
      <c r="D50" s="133">
        <v>2</v>
      </c>
      <c r="E50" s="193" t="s">
        <v>445</v>
      </c>
      <c r="F50" s="131"/>
      <c r="G50" s="191" t="s">
        <v>15</v>
      </c>
      <c r="H50" s="192">
        <v>2</v>
      </c>
      <c r="I50" s="191"/>
    </row>
    <row r="51" spans="1:9" ht="27.9" customHeight="1">
      <c r="A51" s="135"/>
      <c r="B51" s="194" t="s">
        <v>256</v>
      </c>
      <c r="C51" s="133" t="s">
        <v>344</v>
      </c>
      <c r="D51" s="133">
        <v>2</v>
      </c>
      <c r="E51" s="193" t="s">
        <v>300</v>
      </c>
      <c r="F51" s="131"/>
      <c r="G51" s="191" t="s">
        <v>15</v>
      </c>
      <c r="H51" s="192">
        <v>2</v>
      </c>
      <c r="I51" s="191"/>
    </row>
    <row r="52" spans="1:9" ht="27.9" customHeight="1">
      <c r="A52" s="135"/>
      <c r="B52" s="194" t="s">
        <v>259</v>
      </c>
      <c r="C52" s="133"/>
      <c r="D52" s="133">
        <v>2</v>
      </c>
      <c r="E52" s="193" t="s">
        <v>157</v>
      </c>
      <c r="F52" s="131"/>
      <c r="G52" s="191"/>
      <c r="H52" s="192"/>
      <c r="I52" s="191"/>
    </row>
    <row r="53" spans="1:9" ht="27.9" customHeight="1">
      <c r="A53" s="153" t="s">
        <v>163</v>
      </c>
      <c r="B53" s="149"/>
      <c r="C53" s="149"/>
      <c r="D53" s="149"/>
      <c r="E53" s="2"/>
      <c r="G53" s="190"/>
      <c r="H53" s="195"/>
      <c r="I53" s="190"/>
    </row>
    <row r="54" spans="1:9" ht="27.9" customHeight="1">
      <c r="A54" s="39" t="s">
        <v>164</v>
      </c>
      <c r="B54" s="194"/>
      <c r="C54" s="133" t="s">
        <v>244</v>
      </c>
      <c r="D54" s="133">
        <v>1.5</v>
      </c>
      <c r="E54" s="193" t="s">
        <v>114</v>
      </c>
      <c r="F54" s="131"/>
      <c r="G54" s="191">
        <v>0</v>
      </c>
      <c r="H54" s="192"/>
      <c r="I54" s="191"/>
    </row>
    <row r="55" spans="1:9" ht="27.9" customHeight="1">
      <c r="A55" s="39" t="s">
        <v>314</v>
      </c>
      <c r="B55" s="194"/>
      <c r="C55" s="133" t="s">
        <v>244</v>
      </c>
      <c r="D55" s="133">
        <v>2.5</v>
      </c>
      <c r="E55" s="193" t="s">
        <v>113</v>
      </c>
      <c r="F55" s="131"/>
      <c r="G55" s="191">
        <v>0</v>
      </c>
      <c r="H55" s="192"/>
      <c r="I55" s="191"/>
    </row>
    <row r="56" spans="1:9" ht="27.9" customHeight="1">
      <c r="A56" s="39" t="s">
        <v>526</v>
      </c>
      <c r="B56" s="194"/>
      <c r="C56" s="133" t="s">
        <v>348</v>
      </c>
      <c r="D56" s="133">
        <v>2.5</v>
      </c>
      <c r="E56" s="193" t="s">
        <v>289</v>
      </c>
      <c r="F56" s="131"/>
      <c r="G56" s="191"/>
      <c r="H56" s="192">
        <v>3</v>
      </c>
      <c r="I56" s="191"/>
    </row>
    <row r="57" spans="1:9" ht="27.9" customHeight="1">
      <c r="A57" s="39" t="s">
        <v>129</v>
      </c>
      <c r="B57" s="194"/>
      <c r="C57" s="133" t="s">
        <v>244</v>
      </c>
      <c r="D57" s="133">
        <v>4.5</v>
      </c>
      <c r="E57" s="193" t="s">
        <v>490</v>
      </c>
      <c r="F57" s="131"/>
      <c r="G57" s="191">
        <v>3.5</v>
      </c>
      <c r="H57" s="192"/>
      <c r="I57" s="191"/>
    </row>
    <row r="58" spans="1:9" ht="27.9" customHeight="1">
      <c r="A58" s="39" t="s">
        <v>493</v>
      </c>
      <c r="B58" s="194"/>
      <c r="C58" s="133" t="s">
        <v>616</v>
      </c>
      <c r="D58" s="133">
        <v>4.5</v>
      </c>
      <c r="E58" s="193" t="s">
        <v>495</v>
      </c>
      <c r="F58" s="131"/>
      <c r="G58" s="191"/>
      <c r="H58" s="192"/>
      <c r="I58" s="191">
        <v>4.5</v>
      </c>
    </row>
    <row r="59" spans="1:9" ht="27.9" customHeight="1">
      <c r="A59" s="39" t="s">
        <v>493</v>
      </c>
      <c r="B59" s="194"/>
      <c r="C59" s="133" t="s">
        <v>617</v>
      </c>
      <c r="D59" s="133">
        <v>4.5</v>
      </c>
      <c r="E59" s="193" t="s">
        <v>498</v>
      </c>
      <c r="F59" s="131"/>
      <c r="G59" s="191"/>
      <c r="H59" s="192"/>
      <c r="I59" s="191">
        <v>4.5</v>
      </c>
    </row>
    <row r="60" spans="1:9" ht="27.9" customHeight="1">
      <c r="A60" s="39" t="s">
        <v>493</v>
      </c>
      <c r="B60" s="194"/>
      <c r="C60" s="133" t="s">
        <v>618</v>
      </c>
      <c r="D60" s="133">
        <v>4.5</v>
      </c>
      <c r="E60" s="193" t="s">
        <v>501</v>
      </c>
      <c r="F60" s="131"/>
      <c r="G60" s="191"/>
      <c r="H60" s="192"/>
      <c r="I60" s="191">
        <v>4.5</v>
      </c>
    </row>
    <row r="61" spans="1:9" ht="27.9" customHeight="1">
      <c r="A61" s="39" t="s">
        <v>493</v>
      </c>
      <c r="B61" s="194"/>
      <c r="C61" s="133" t="s">
        <v>619</v>
      </c>
      <c r="D61" s="133">
        <v>4.5</v>
      </c>
      <c r="E61" s="193" t="s">
        <v>504</v>
      </c>
      <c r="F61" s="131"/>
      <c r="G61" s="191"/>
      <c r="H61" s="192"/>
      <c r="I61" s="191">
        <v>4.5</v>
      </c>
    </row>
    <row r="62" spans="1:9" ht="27.9" customHeight="1">
      <c r="A62" s="39" t="s">
        <v>507</v>
      </c>
      <c r="B62" s="194"/>
      <c r="C62" s="133" t="s">
        <v>244</v>
      </c>
      <c r="D62" s="133">
        <v>2</v>
      </c>
      <c r="E62" s="193" t="s">
        <v>267</v>
      </c>
      <c r="F62" s="131"/>
      <c r="G62" s="191">
        <v>2</v>
      </c>
      <c r="H62" s="192"/>
      <c r="I62" s="191"/>
    </row>
    <row r="63" spans="1:9" ht="27.9" customHeight="1">
      <c r="A63" s="39" t="s">
        <v>507</v>
      </c>
      <c r="B63" s="194"/>
      <c r="C63" s="133" t="s">
        <v>244</v>
      </c>
      <c r="D63" s="133">
        <v>2</v>
      </c>
      <c r="E63" s="193" t="s">
        <v>15</v>
      </c>
      <c r="F63" s="131"/>
      <c r="G63" s="191"/>
      <c r="H63" s="192"/>
      <c r="I63" s="191"/>
    </row>
    <row r="64" spans="1:9" ht="27.9" customHeight="1" thickBot="1">
      <c r="A64" s="45"/>
      <c r="B64" s="194"/>
      <c r="C64" s="133"/>
      <c r="D64" s="133"/>
      <c r="E64" s="193"/>
      <c r="F64" s="131"/>
      <c r="G64" s="191"/>
      <c r="H64" s="192"/>
      <c r="I64" s="191"/>
    </row>
    <row r="65" spans="1:10" ht="27.9" customHeight="1" thickTop="1">
      <c r="A65" s="42" t="s">
        <v>174</v>
      </c>
      <c r="B65" s="194"/>
      <c r="C65" s="133"/>
      <c r="D65" s="133"/>
      <c r="E65" s="193"/>
      <c r="F65" s="131"/>
      <c r="G65" s="191"/>
      <c r="H65" s="192"/>
      <c r="I65" s="191"/>
    </row>
    <row r="66" spans="1:10" ht="27.9" customHeight="1">
      <c r="A66" s="39" t="s">
        <v>176</v>
      </c>
      <c r="B66" s="194"/>
      <c r="C66" s="133"/>
      <c r="D66" s="133">
        <v>0.5</v>
      </c>
      <c r="E66" s="193" t="str">
        <f>E13</f>
        <v>J. Hall</v>
      </c>
      <c r="F66" s="131"/>
      <c r="G66" s="191">
        <v>0</v>
      </c>
      <c r="H66" s="192"/>
      <c r="I66" s="191"/>
    </row>
    <row r="67" spans="1:10" ht="27.9" customHeight="1">
      <c r="A67" s="39" t="s">
        <v>175</v>
      </c>
      <c r="B67" s="194"/>
      <c r="C67" s="133"/>
      <c r="D67" s="133">
        <v>2</v>
      </c>
      <c r="E67" s="193" t="s">
        <v>111</v>
      </c>
      <c r="F67" s="131"/>
      <c r="G67" s="191">
        <v>0</v>
      </c>
      <c r="H67" s="192"/>
      <c r="I67" s="191"/>
    </row>
    <row r="68" spans="1:10" ht="27.9" customHeight="1">
      <c r="A68" s="39" t="s">
        <v>175</v>
      </c>
      <c r="B68" s="194"/>
      <c r="C68" s="133"/>
      <c r="D68" s="133">
        <v>2</v>
      </c>
      <c r="E68" s="193" t="s">
        <v>113</v>
      </c>
      <c r="F68" s="131"/>
      <c r="G68" s="191">
        <v>0</v>
      </c>
      <c r="H68" s="192"/>
      <c r="I68" s="191"/>
    </row>
    <row r="69" spans="1:10" ht="27.9" customHeight="1" thickBot="1">
      <c r="A69" s="41" t="s">
        <v>176</v>
      </c>
      <c r="B69" s="194"/>
      <c r="C69" s="133"/>
      <c r="D69" s="133">
        <v>0.5</v>
      </c>
      <c r="E69" s="193" t="s">
        <v>177</v>
      </c>
      <c r="F69" s="131"/>
      <c r="G69" s="191">
        <v>0</v>
      </c>
      <c r="H69" s="192"/>
      <c r="I69" s="191"/>
    </row>
    <row r="70" spans="1:10" ht="27.9" customHeight="1" thickTop="1">
      <c r="A70" s="160" t="s">
        <v>178</v>
      </c>
      <c r="B70" s="194"/>
      <c r="C70" s="133"/>
      <c r="D70" s="133"/>
      <c r="E70" s="193"/>
      <c r="F70" s="131"/>
      <c r="G70" s="191"/>
      <c r="H70" s="192"/>
      <c r="I70" s="191"/>
    </row>
    <row r="71" spans="1:10" ht="27.9" customHeight="1" thickBot="1">
      <c r="A71" s="44" t="s">
        <v>511</v>
      </c>
      <c r="B71" s="194"/>
      <c r="C71" s="133"/>
      <c r="D71" s="133">
        <v>6</v>
      </c>
      <c r="E71" s="193" t="s">
        <v>113</v>
      </c>
      <c r="F71" s="131"/>
      <c r="G71" s="191">
        <v>0</v>
      </c>
      <c r="H71" s="192"/>
      <c r="I71" s="191"/>
    </row>
    <row r="72" spans="1:10" ht="27.9" customHeight="1" thickBot="1">
      <c r="A72" s="163"/>
      <c r="B72" s="164"/>
      <c r="C72" s="164"/>
      <c r="D72" s="164"/>
      <c r="E72" s="164"/>
      <c r="G72" s="190">
        <f>SUM(G16:G71)</f>
        <v>83.75</v>
      </c>
      <c r="H72" s="190">
        <f>SUM(H16:H71)</f>
        <v>18.5</v>
      </c>
      <c r="I72" s="190">
        <f>SUM(I16:I71)</f>
        <v>18</v>
      </c>
      <c r="J72" s="189">
        <f>G72+H72+I72</f>
        <v>120.25</v>
      </c>
    </row>
    <row r="73" spans="1:10" ht="16.8" thickTop="1" thickBot="1">
      <c r="G73" s="188">
        <f>G72/J72</f>
        <v>0.69646569646569645</v>
      </c>
      <c r="H73" s="188">
        <f>H72/J72</f>
        <v>0.15384615384615385</v>
      </c>
      <c r="I73" s="188">
        <f>I72/J72</f>
        <v>0.1496881496881497</v>
      </c>
    </row>
    <row r="74" spans="1:10" ht="18.600000000000001" thickBot="1">
      <c r="G74" s="187">
        <f>G73*J74</f>
        <v>1541.4875259875262</v>
      </c>
      <c r="H74" s="187">
        <f>H73*J74</f>
        <v>340.50769230769237</v>
      </c>
      <c r="I74" s="187">
        <f>I73*J74</f>
        <v>331.30478170478176</v>
      </c>
      <c r="J74" s="186">
        <v>2213.3000000000002</v>
      </c>
    </row>
    <row r="75" spans="1:10">
      <c r="I75" s="185">
        <f>I74/I72</f>
        <v>18.405821205821209</v>
      </c>
    </row>
  </sheetData>
  <pageMargins left="0" right="0" top="0" bottom="0" header="0.31496062992125984" footer="0.31496062992125984"/>
  <pageSetup paperSize="9" scale="66" fitToHeight="2" orientation="portrait" horizontalDpi="0" verticalDpi="0"/>
  <rowBreaks count="1" manualBreakCount="1">
    <brk id="39" max="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83"/>
  <sheetViews>
    <sheetView topLeftCell="A23" workbookViewId="0">
      <selection activeCell="G77" sqref="G77"/>
    </sheetView>
  </sheetViews>
  <sheetFormatPr defaultColWidth="11" defaultRowHeight="15.6"/>
  <cols>
    <col min="1" max="1" width="55" customWidth="1"/>
    <col min="2" max="4" width="18.8984375" hidden="1" customWidth="1"/>
    <col min="5" max="5" width="18.8984375" customWidth="1"/>
    <col min="6" max="6" width="9" customWidth="1"/>
    <col min="7" max="7" width="36.59765625" customWidth="1"/>
    <col min="8" max="8" width="18.09765625" customWidth="1"/>
    <col min="9" max="9" width="22.5" customWidth="1"/>
  </cols>
  <sheetData>
    <row r="1" spans="1:11" ht="25.8">
      <c r="A1" s="1" t="s">
        <v>82</v>
      </c>
      <c r="E1" s="19" t="s">
        <v>457</v>
      </c>
      <c r="F1" s="19"/>
    </row>
    <row r="2" spans="1:11" ht="23.4" thickBot="1">
      <c r="A2" s="14" t="s">
        <v>84</v>
      </c>
      <c r="B2" s="18" t="s">
        <v>85</v>
      </c>
      <c r="C2" s="18" t="s">
        <v>86</v>
      </c>
      <c r="D2" s="18" t="s">
        <v>87</v>
      </c>
      <c r="E2" s="18" t="s">
        <v>88</v>
      </c>
      <c r="F2" s="54"/>
      <c r="G2" s="136" t="s">
        <v>597</v>
      </c>
      <c r="H2" s="137" t="s">
        <v>620</v>
      </c>
      <c r="I2" s="137" t="s">
        <v>621</v>
      </c>
    </row>
    <row r="3" spans="1:11" ht="23.4" thickTop="1">
      <c r="A3" s="20" t="s">
        <v>91</v>
      </c>
      <c r="B3" s="6"/>
      <c r="C3" s="6"/>
      <c r="D3" s="6"/>
      <c r="E3" s="49"/>
      <c r="F3" s="6"/>
      <c r="H3" s="135"/>
      <c r="I3" s="135"/>
    </row>
    <row r="4" spans="1:11" ht="18">
      <c r="A4" s="39" t="s">
        <v>92</v>
      </c>
      <c r="B4" s="6" t="s">
        <v>93</v>
      </c>
      <c r="C4" s="6" t="s">
        <v>94</v>
      </c>
      <c r="D4" s="8" t="s">
        <v>622</v>
      </c>
      <c r="E4" s="8" t="s">
        <v>94</v>
      </c>
      <c r="F4" s="8" t="s">
        <v>623</v>
      </c>
      <c r="G4" s="129"/>
      <c r="H4" s="130"/>
      <c r="I4" s="130"/>
    </row>
    <row r="5" spans="1:11" ht="18">
      <c r="A5" s="39" t="s">
        <v>96</v>
      </c>
      <c r="B5" s="6"/>
      <c r="C5" s="6"/>
      <c r="D5" s="6"/>
      <c r="E5" s="6" t="s">
        <v>161</v>
      </c>
      <c r="F5" s="6" t="s">
        <v>623</v>
      </c>
      <c r="G5" s="55"/>
      <c r="H5" s="135"/>
      <c r="I5" s="135"/>
    </row>
    <row r="6" spans="1:11" ht="18">
      <c r="A6" s="39" t="s">
        <v>96</v>
      </c>
      <c r="B6" s="6" t="s">
        <v>97</v>
      </c>
      <c r="C6" s="6" t="s">
        <v>98</v>
      </c>
      <c r="D6" s="6" t="s">
        <v>199</v>
      </c>
      <c r="E6" s="15" t="s">
        <v>624</v>
      </c>
      <c r="H6" s="135"/>
      <c r="I6" s="135"/>
    </row>
    <row r="7" spans="1:11" ht="8.1" customHeight="1">
      <c r="A7" s="10" t="s">
        <v>15</v>
      </c>
      <c r="B7" s="8"/>
      <c r="C7" s="8"/>
      <c r="D7" s="8"/>
      <c r="E7" s="8"/>
      <c r="F7" s="8"/>
      <c r="G7" s="129"/>
      <c r="H7" s="130"/>
      <c r="I7" s="130"/>
    </row>
    <row r="8" spans="1:11" ht="22.8">
      <c r="A8" s="3" t="s">
        <v>19</v>
      </c>
      <c r="B8" s="4"/>
      <c r="C8" s="4"/>
      <c r="D8" s="6"/>
      <c r="E8" s="6"/>
      <c r="F8" s="6"/>
      <c r="G8" s="55"/>
      <c r="H8" s="55"/>
      <c r="I8" s="135"/>
    </row>
    <row r="9" spans="1:11" ht="18">
      <c r="A9" s="39" t="s">
        <v>102</v>
      </c>
      <c r="B9" s="6" t="s">
        <v>103</v>
      </c>
      <c r="C9" s="6" t="s">
        <v>104</v>
      </c>
      <c r="D9" s="8" t="s">
        <v>625</v>
      </c>
      <c r="E9" s="8" t="s">
        <v>104</v>
      </c>
      <c r="F9" s="8" t="s">
        <v>544</v>
      </c>
      <c r="G9" s="129" t="s">
        <v>15</v>
      </c>
      <c r="H9" s="130"/>
      <c r="I9" s="130"/>
    </row>
    <row r="10" spans="1:11" ht="18">
      <c r="A10" s="39" t="s">
        <v>105</v>
      </c>
      <c r="B10" s="6" t="s">
        <v>106</v>
      </c>
      <c r="C10" s="6" t="s">
        <v>107</v>
      </c>
      <c r="D10" s="6" t="s">
        <v>106</v>
      </c>
      <c r="E10" s="6" t="s">
        <v>107</v>
      </c>
      <c r="F10" s="6" t="s">
        <v>544</v>
      </c>
      <c r="G10" s="55"/>
      <c r="H10" s="135"/>
      <c r="I10" s="135"/>
    </row>
    <row r="11" spans="1:11" ht="9.9" customHeight="1" thickBot="1">
      <c r="A11" s="143"/>
      <c r="B11" s="143"/>
      <c r="C11" s="143"/>
      <c r="D11" s="143"/>
      <c r="E11" s="143"/>
      <c r="F11" s="143"/>
      <c r="G11" s="21"/>
      <c r="H11" s="21"/>
      <c r="I11" s="21"/>
    </row>
    <row r="12" spans="1:11" ht="23.4" thickTop="1">
      <c r="A12" s="13" t="s">
        <v>108</v>
      </c>
      <c r="B12" s="2"/>
      <c r="C12" s="2"/>
      <c r="D12" s="8"/>
      <c r="G12" s="129"/>
      <c r="H12" s="130"/>
      <c r="I12" s="130"/>
    </row>
    <row r="13" spans="1:11" ht="18">
      <c r="A13" s="39" t="s">
        <v>626</v>
      </c>
      <c r="B13" s="2"/>
      <c r="C13" s="2"/>
      <c r="D13" s="8"/>
      <c r="G13" s="129"/>
      <c r="H13" s="130"/>
      <c r="I13" s="130"/>
      <c r="K13">
        <v>2</v>
      </c>
    </row>
    <row r="14" spans="1:11" ht="18">
      <c r="A14" s="39" t="s">
        <v>627</v>
      </c>
      <c r="B14" s="2"/>
      <c r="C14" s="2"/>
      <c r="D14" s="8"/>
      <c r="G14" s="129"/>
      <c r="H14" s="130"/>
      <c r="I14" s="130"/>
    </row>
    <row r="15" spans="1:11" ht="18">
      <c r="A15" s="142" t="s">
        <v>628</v>
      </c>
      <c r="B15" s="2"/>
      <c r="C15" s="2"/>
      <c r="D15" s="8"/>
      <c r="G15" s="129"/>
      <c r="H15" s="130"/>
      <c r="I15" s="130"/>
      <c r="K15">
        <v>4</v>
      </c>
    </row>
    <row r="16" spans="1:11" ht="18.600000000000001" thickBot="1">
      <c r="A16" s="41" t="s">
        <v>629</v>
      </c>
      <c r="B16" s="11"/>
      <c r="C16" s="11"/>
      <c r="D16" s="11"/>
      <c r="E16" s="126"/>
      <c r="F16" s="126"/>
      <c r="G16" s="129"/>
      <c r="H16" s="130"/>
      <c r="I16" s="130"/>
      <c r="K16">
        <v>2</v>
      </c>
    </row>
    <row r="17" spans="1:11" ht="18.600000000000001" thickTop="1">
      <c r="A17" s="39" t="s">
        <v>482</v>
      </c>
      <c r="B17" s="2" t="s">
        <v>110</v>
      </c>
      <c r="C17" s="2" t="s">
        <v>111</v>
      </c>
      <c r="D17" s="8" t="s">
        <v>110</v>
      </c>
      <c r="E17" s="8" t="s">
        <v>172</v>
      </c>
      <c r="F17" s="8" t="s">
        <v>544</v>
      </c>
      <c r="G17" s="129"/>
      <c r="H17" s="130"/>
      <c r="I17" s="130"/>
      <c r="K17">
        <v>2</v>
      </c>
    </row>
    <row r="18" spans="1:11" ht="18">
      <c r="A18" s="39"/>
      <c r="B18" s="2" t="s">
        <v>112</v>
      </c>
      <c r="C18" s="2" t="s">
        <v>113</v>
      </c>
      <c r="D18" s="8" t="s">
        <v>630</v>
      </c>
      <c r="E18" s="8" t="s">
        <v>165</v>
      </c>
      <c r="F18" s="8" t="s">
        <v>544</v>
      </c>
      <c r="G18" s="129"/>
      <c r="H18" s="130"/>
      <c r="I18" s="130"/>
      <c r="K18">
        <v>3</v>
      </c>
    </row>
    <row r="19" spans="1:11" ht="18.600000000000001" thickBot="1">
      <c r="A19" s="41"/>
      <c r="B19" s="11" t="s">
        <v>114</v>
      </c>
      <c r="C19" s="11" t="s">
        <v>115</v>
      </c>
      <c r="D19" s="11" t="s">
        <v>114</v>
      </c>
      <c r="E19" s="12" t="s">
        <v>113</v>
      </c>
      <c r="F19" s="12" t="s">
        <v>544</v>
      </c>
      <c r="G19" s="126"/>
      <c r="H19" s="127"/>
      <c r="I19" s="127"/>
      <c r="K19">
        <v>3</v>
      </c>
    </row>
    <row r="20" spans="1:11" ht="18.600000000000001" thickTop="1">
      <c r="A20" s="39" t="s">
        <v>116</v>
      </c>
      <c r="B20" s="2" t="s">
        <v>117</v>
      </c>
      <c r="C20" s="2" t="s">
        <v>113</v>
      </c>
      <c r="D20" s="8" t="s">
        <v>630</v>
      </c>
      <c r="E20" s="8" t="s">
        <v>113</v>
      </c>
      <c r="F20" s="8" t="s">
        <v>544</v>
      </c>
      <c r="G20" s="129"/>
      <c r="H20" s="130"/>
      <c r="I20" s="130"/>
      <c r="J20" t="s">
        <v>631</v>
      </c>
      <c r="K20">
        <v>12.5</v>
      </c>
    </row>
    <row r="21" spans="1:11" ht="18">
      <c r="A21" s="39" t="s">
        <v>118</v>
      </c>
      <c r="B21" s="2" t="s">
        <v>110</v>
      </c>
      <c r="C21" s="2" t="s">
        <v>111</v>
      </c>
      <c r="D21" s="8" t="s">
        <v>110</v>
      </c>
      <c r="E21" s="8" t="s">
        <v>311</v>
      </c>
      <c r="F21" s="8" t="s">
        <v>544</v>
      </c>
      <c r="G21" s="129"/>
      <c r="H21" s="130"/>
      <c r="I21" s="130"/>
      <c r="K21">
        <v>9.5</v>
      </c>
    </row>
    <row r="22" spans="1:11" ht="18.600000000000001" thickBot="1">
      <c r="A22" s="41" t="s">
        <v>118</v>
      </c>
      <c r="B22" s="11" t="s">
        <v>114</v>
      </c>
      <c r="C22" s="11" t="s">
        <v>115</v>
      </c>
      <c r="D22" s="11" t="s">
        <v>114</v>
      </c>
      <c r="E22" s="11" t="s">
        <v>115</v>
      </c>
      <c r="F22" s="11" t="s">
        <v>544</v>
      </c>
      <c r="G22" s="126"/>
      <c r="H22" s="127"/>
      <c r="I22" s="127"/>
      <c r="K22">
        <v>8.5</v>
      </c>
    </row>
    <row r="23" spans="1:11" ht="23.4" thickTop="1">
      <c r="A23" s="13" t="s">
        <v>119</v>
      </c>
      <c r="B23" s="2"/>
      <c r="C23" s="2"/>
      <c r="D23" s="6"/>
      <c r="E23" s="6"/>
      <c r="F23" s="6"/>
      <c r="G23" s="55"/>
      <c r="H23" s="55"/>
      <c r="I23" s="135"/>
    </row>
    <row r="24" spans="1:11" ht="18">
      <c r="A24" s="42" t="s">
        <v>120</v>
      </c>
      <c r="B24" s="2"/>
      <c r="C24" s="2"/>
      <c r="D24" s="8"/>
      <c r="E24" s="8"/>
      <c r="F24" s="8"/>
      <c r="G24" s="129"/>
      <c r="H24" s="130"/>
      <c r="I24" s="130"/>
    </row>
    <row r="25" spans="1:11" ht="18">
      <c r="A25" s="39" t="s">
        <v>121</v>
      </c>
      <c r="B25" s="2" t="s">
        <v>114</v>
      </c>
      <c r="C25" s="2" t="s">
        <v>111</v>
      </c>
      <c r="D25" s="6" t="s">
        <v>161</v>
      </c>
      <c r="E25" s="15" t="s">
        <v>160</v>
      </c>
      <c r="F25" s="6" t="s">
        <v>544</v>
      </c>
      <c r="G25" s="129"/>
      <c r="H25" s="130"/>
      <c r="I25" s="130"/>
      <c r="K25">
        <v>4.5</v>
      </c>
    </row>
    <row r="26" spans="1:11" ht="18">
      <c r="A26" s="6" t="s">
        <v>123</v>
      </c>
      <c r="B26" s="6" t="s">
        <v>124</v>
      </c>
      <c r="C26" s="6" t="s">
        <v>125</v>
      </c>
      <c r="D26" s="6" t="s">
        <v>124</v>
      </c>
      <c r="E26" s="6" t="s">
        <v>125</v>
      </c>
      <c r="F26" s="6" t="s">
        <v>544</v>
      </c>
      <c r="G26" s="55"/>
      <c r="H26" s="135"/>
      <c r="I26" s="135"/>
      <c r="K26">
        <v>4.5</v>
      </c>
    </row>
    <row r="27" spans="1:11" ht="18.600000000000001" thickBot="1">
      <c r="A27" s="15" t="s">
        <v>632</v>
      </c>
      <c r="E27" s="133" t="s">
        <v>311</v>
      </c>
      <c r="F27" s="8" t="s">
        <v>544</v>
      </c>
      <c r="G27" s="126"/>
      <c r="H27" s="127"/>
      <c r="I27" s="127"/>
    </row>
    <row r="28" spans="1:11" ht="18.600000000000001" thickTop="1">
      <c r="A28" s="42" t="s">
        <v>633</v>
      </c>
      <c r="B28" s="2"/>
      <c r="C28" s="2"/>
      <c r="D28" s="6"/>
      <c r="E28" s="6"/>
      <c r="F28" s="6"/>
      <c r="G28" s="55"/>
      <c r="H28" s="55"/>
      <c r="I28" s="135"/>
    </row>
    <row r="29" spans="1:11" ht="18">
      <c r="A29" s="6" t="s">
        <v>634</v>
      </c>
      <c r="B29" s="6" t="s">
        <v>130</v>
      </c>
      <c r="C29" s="6" t="s">
        <v>131</v>
      </c>
      <c r="D29" s="6" t="s">
        <v>15</v>
      </c>
      <c r="E29" s="6" t="s">
        <v>161</v>
      </c>
      <c r="F29" s="6" t="s">
        <v>544</v>
      </c>
      <c r="G29" s="129"/>
      <c r="H29" s="130"/>
      <c r="I29" s="130"/>
      <c r="J29" t="s">
        <v>635</v>
      </c>
      <c r="K29">
        <v>9</v>
      </c>
    </row>
    <row r="30" spans="1:11" ht="18">
      <c r="A30" s="6" t="s">
        <v>636</v>
      </c>
      <c r="B30" s="6"/>
      <c r="C30" s="6"/>
      <c r="D30" s="6"/>
      <c r="E30" s="15" t="s">
        <v>160</v>
      </c>
      <c r="F30" s="55"/>
      <c r="G30" s="55"/>
      <c r="H30" s="55"/>
      <c r="I30" s="135"/>
    </row>
    <row r="31" spans="1:11" ht="18">
      <c r="A31" s="141" t="s">
        <v>637</v>
      </c>
      <c r="B31" s="2"/>
      <c r="C31" s="2"/>
      <c r="D31" s="6"/>
      <c r="E31" s="6"/>
      <c r="F31" s="6"/>
      <c r="G31" s="55"/>
      <c r="H31" s="55"/>
      <c r="I31" s="135"/>
    </row>
    <row r="32" spans="1:11" ht="18">
      <c r="A32" s="6" t="s">
        <v>638</v>
      </c>
      <c r="B32" s="2"/>
      <c r="C32" s="2"/>
      <c r="D32" s="6"/>
      <c r="E32" s="6" t="s">
        <v>639</v>
      </c>
      <c r="F32" s="6"/>
      <c r="G32" s="55"/>
      <c r="H32" s="55"/>
      <c r="I32" s="135"/>
    </row>
    <row r="33" spans="1:12" ht="18">
      <c r="A33" s="6" t="s">
        <v>640</v>
      </c>
      <c r="B33" s="2"/>
      <c r="C33" s="2"/>
      <c r="D33" s="6"/>
      <c r="E33" s="133" t="s">
        <v>311</v>
      </c>
      <c r="G33" s="55"/>
      <c r="H33" s="55"/>
      <c r="I33" s="135"/>
    </row>
    <row r="34" spans="1:12" ht="18">
      <c r="A34" s="39" t="s">
        <v>641</v>
      </c>
      <c r="B34" s="2" t="s">
        <v>134</v>
      </c>
      <c r="C34" s="2" t="s">
        <v>135</v>
      </c>
      <c r="D34" s="8" t="s">
        <v>134</v>
      </c>
      <c r="E34" s="133" t="s">
        <v>311</v>
      </c>
      <c r="G34" s="129"/>
      <c r="H34" s="130"/>
      <c r="I34" s="130"/>
    </row>
    <row r="35" spans="1:12" ht="18">
      <c r="A35" s="39" t="s">
        <v>136</v>
      </c>
      <c r="B35" s="2" t="s">
        <v>137</v>
      </c>
      <c r="C35" s="2" t="s">
        <v>138</v>
      </c>
      <c r="D35" s="133" t="s">
        <v>642</v>
      </c>
      <c r="E35" s="140" t="s">
        <v>115</v>
      </c>
      <c r="G35" s="131"/>
      <c r="H35" s="132"/>
      <c r="I35" s="132"/>
    </row>
    <row r="36" spans="1:12" ht="18">
      <c r="A36" s="40" t="s">
        <v>643</v>
      </c>
      <c r="B36" s="8" t="s">
        <v>140</v>
      </c>
      <c r="C36" s="8" t="s">
        <v>140</v>
      </c>
      <c r="D36" s="6" t="s">
        <v>140</v>
      </c>
      <c r="E36" s="139" t="s">
        <v>282</v>
      </c>
      <c r="F36" s="8" t="s">
        <v>544</v>
      </c>
      <c r="G36" s="131"/>
      <c r="H36" s="55"/>
      <c r="I36" s="135"/>
      <c r="L36">
        <v>4.5</v>
      </c>
    </row>
    <row r="37" spans="1:12" ht="11.1" customHeight="1" thickBot="1">
      <c r="A37" s="22"/>
      <c r="B37" s="22"/>
      <c r="C37" s="22"/>
      <c r="D37" s="11"/>
      <c r="E37" s="11"/>
      <c r="F37" s="11"/>
      <c r="G37" s="126"/>
      <c r="H37" s="127"/>
      <c r="I37" s="127"/>
    </row>
    <row r="38" spans="1:12" ht="23.4" thickTop="1">
      <c r="A38" s="13" t="s">
        <v>141</v>
      </c>
      <c r="B38" s="2"/>
      <c r="C38" s="2"/>
      <c r="D38" s="8"/>
      <c r="E38" s="8"/>
      <c r="F38" s="8"/>
      <c r="G38" s="129"/>
      <c r="H38" s="130"/>
      <c r="I38" s="130"/>
    </row>
    <row r="39" spans="1:12" ht="18">
      <c r="A39" s="42" t="s">
        <v>142</v>
      </c>
      <c r="B39" s="16" t="s">
        <v>143</v>
      </c>
      <c r="C39" s="16" t="s">
        <v>143</v>
      </c>
      <c r="D39" s="8" t="s">
        <v>143</v>
      </c>
      <c r="E39" s="52" t="s">
        <v>644</v>
      </c>
      <c r="F39" s="8" t="s">
        <v>544</v>
      </c>
      <c r="G39" s="129"/>
      <c r="H39" s="130"/>
      <c r="I39" s="130"/>
      <c r="K39">
        <v>4</v>
      </c>
    </row>
    <row r="40" spans="1:12" ht="18">
      <c r="A40" s="42" t="s">
        <v>144</v>
      </c>
      <c r="B40" s="2"/>
      <c r="C40" s="2"/>
      <c r="D40" s="8"/>
      <c r="E40" s="8" t="s">
        <v>15</v>
      </c>
      <c r="F40" s="8"/>
      <c r="G40" s="129"/>
      <c r="H40" s="130"/>
      <c r="I40" s="130"/>
    </row>
    <row r="41" spans="1:12" ht="18">
      <c r="A41" s="39" t="s">
        <v>145</v>
      </c>
      <c r="B41" s="2" t="s">
        <v>112</v>
      </c>
      <c r="C41" s="2" t="s">
        <v>146</v>
      </c>
      <c r="D41" s="8" t="s">
        <v>630</v>
      </c>
      <c r="E41" s="8" t="s">
        <v>146</v>
      </c>
      <c r="F41" s="8" t="s">
        <v>544</v>
      </c>
      <c r="G41" s="129"/>
      <c r="H41" s="130"/>
      <c r="I41" s="130"/>
      <c r="J41" t="s">
        <v>645</v>
      </c>
      <c r="K41">
        <v>4.5</v>
      </c>
    </row>
    <row r="42" spans="1:12" ht="18">
      <c r="A42" s="40" t="s">
        <v>646</v>
      </c>
      <c r="B42" s="8" t="s">
        <v>148</v>
      </c>
      <c r="C42" s="8" t="s">
        <v>149</v>
      </c>
      <c r="D42" s="8" t="s">
        <v>148</v>
      </c>
      <c r="E42" s="8" t="s">
        <v>149</v>
      </c>
      <c r="F42" s="8" t="s">
        <v>544</v>
      </c>
      <c r="G42" s="129"/>
      <c r="H42" s="130"/>
      <c r="I42" s="130"/>
      <c r="K42">
        <v>4.75</v>
      </c>
    </row>
    <row r="43" spans="1:12" ht="18">
      <c r="A43" s="42" t="s">
        <v>150</v>
      </c>
      <c r="B43" s="2"/>
      <c r="C43" s="2"/>
      <c r="D43" s="8"/>
      <c r="E43" s="8"/>
      <c r="F43" s="8"/>
      <c r="G43" s="129"/>
      <c r="H43" s="130"/>
      <c r="I43" s="130"/>
    </row>
    <row r="44" spans="1:12" ht="18">
      <c r="A44" s="39" t="s">
        <v>121</v>
      </c>
      <c r="B44" s="2" t="s">
        <v>151</v>
      </c>
      <c r="C44" s="2" t="s">
        <v>113</v>
      </c>
      <c r="D44" s="8" t="s">
        <v>316</v>
      </c>
      <c r="E44" s="8" t="s">
        <v>113</v>
      </c>
      <c r="F44" s="8" t="s">
        <v>544</v>
      </c>
      <c r="G44" s="129"/>
      <c r="H44" s="130"/>
      <c r="I44" s="130"/>
    </row>
    <row r="45" spans="1:12" ht="18">
      <c r="A45" s="39" t="s">
        <v>488</v>
      </c>
      <c r="B45" s="2"/>
      <c r="C45" s="2"/>
      <c r="D45" s="8"/>
      <c r="E45" s="58" t="s">
        <v>287</v>
      </c>
      <c r="F45" s="8" t="s">
        <v>544</v>
      </c>
      <c r="G45" s="129"/>
      <c r="H45" s="130"/>
      <c r="I45" s="130"/>
      <c r="L45">
        <v>2</v>
      </c>
    </row>
    <row r="46" spans="1:12" ht="18">
      <c r="A46" s="39" t="s">
        <v>488</v>
      </c>
      <c r="B46" s="2"/>
      <c r="C46" s="2"/>
      <c r="D46" s="8"/>
      <c r="E46" s="58" t="s">
        <v>647</v>
      </c>
      <c r="F46" s="8" t="s">
        <v>544</v>
      </c>
      <c r="G46" s="129"/>
      <c r="H46" s="130"/>
      <c r="I46" s="130"/>
      <c r="L46">
        <v>2</v>
      </c>
    </row>
    <row r="47" spans="1:12" ht="18">
      <c r="A47" s="39" t="s">
        <v>648</v>
      </c>
      <c r="B47" s="2" t="s">
        <v>153</v>
      </c>
      <c r="C47" s="2" t="s">
        <v>153</v>
      </c>
      <c r="D47" s="8" t="s">
        <v>153</v>
      </c>
      <c r="E47" s="58" t="s">
        <v>649</v>
      </c>
      <c r="F47" s="8" t="s">
        <v>544</v>
      </c>
      <c r="G47" s="129"/>
      <c r="H47" s="130"/>
      <c r="I47" s="130"/>
      <c r="L47">
        <v>2.5</v>
      </c>
    </row>
    <row r="48" spans="1:12" ht="18">
      <c r="A48" s="39" t="s">
        <v>648</v>
      </c>
      <c r="B48" s="2" t="s">
        <v>154</v>
      </c>
      <c r="C48" s="2" t="s">
        <v>154</v>
      </c>
      <c r="D48" s="8" t="s">
        <v>154</v>
      </c>
      <c r="E48" s="58" t="s">
        <v>650</v>
      </c>
      <c r="F48" s="8" t="s">
        <v>544</v>
      </c>
      <c r="G48" s="129"/>
      <c r="H48" s="130"/>
      <c r="I48" s="130"/>
      <c r="L48">
        <v>2.75</v>
      </c>
    </row>
    <row r="49" spans="1:16" ht="18">
      <c r="A49" s="39" t="s">
        <v>651</v>
      </c>
      <c r="B49" s="2" t="s">
        <v>172</v>
      </c>
      <c r="C49" s="2" t="s">
        <v>173</v>
      </c>
      <c r="D49" s="8" t="s">
        <v>172</v>
      </c>
      <c r="E49" s="8" t="s">
        <v>173</v>
      </c>
      <c r="F49" s="8" t="s">
        <v>544</v>
      </c>
      <c r="G49" s="129"/>
      <c r="H49" s="130"/>
      <c r="I49" s="130"/>
      <c r="K49">
        <v>2.75</v>
      </c>
      <c r="L49" t="s">
        <v>15</v>
      </c>
    </row>
    <row r="50" spans="1:16" ht="18">
      <c r="A50" s="42" t="s">
        <v>158</v>
      </c>
      <c r="B50" s="2"/>
      <c r="C50" s="2"/>
      <c r="D50" s="8"/>
      <c r="E50" s="8"/>
      <c r="F50" s="8"/>
      <c r="G50" s="129"/>
      <c r="H50" s="130"/>
      <c r="I50" s="130"/>
    </row>
    <row r="51" spans="1:16" ht="18">
      <c r="A51" s="39" t="s">
        <v>145</v>
      </c>
      <c r="B51" s="51" t="s">
        <v>159</v>
      </c>
      <c r="C51" s="51" t="s">
        <v>160</v>
      </c>
      <c r="D51" s="8" t="s">
        <v>159</v>
      </c>
      <c r="E51" s="8" t="s">
        <v>652</v>
      </c>
      <c r="F51" s="8" t="s">
        <v>544</v>
      </c>
      <c r="H51" s="130"/>
      <c r="I51" s="130"/>
      <c r="J51" t="s">
        <v>653</v>
      </c>
      <c r="K51">
        <v>5.75</v>
      </c>
    </row>
    <row r="52" spans="1:16" ht="18">
      <c r="A52" s="40" t="s">
        <v>147</v>
      </c>
      <c r="B52" s="8" t="s">
        <v>161</v>
      </c>
      <c r="C52" s="8" t="s">
        <v>162</v>
      </c>
      <c r="D52" s="8" t="s">
        <v>114</v>
      </c>
      <c r="E52" s="8" t="s">
        <v>162</v>
      </c>
      <c r="F52" s="8" t="s">
        <v>544</v>
      </c>
      <c r="G52" s="129"/>
      <c r="H52" s="130"/>
      <c r="I52" s="130"/>
      <c r="K52">
        <v>1.5</v>
      </c>
    </row>
    <row r="53" spans="1:16" ht="18">
      <c r="A53" s="42" t="s">
        <v>163</v>
      </c>
      <c r="B53" s="2"/>
      <c r="C53" s="2"/>
      <c r="D53" s="8"/>
      <c r="E53" s="8"/>
      <c r="F53" s="8"/>
      <c r="G53" s="129"/>
      <c r="H53" s="130"/>
      <c r="I53" s="130"/>
    </row>
    <row r="54" spans="1:16" ht="18">
      <c r="A54" s="39" t="s">
        <v>164</v>
      </c>
      <c r="B54" s="2" t="s">
        <v>165</v>
      </c>
      <c r="C54" s="2" t="s">
        <v>115</v>
      </c>
      <c r="D54" s="8" t="s">
        <v>165</v>
      </c>
      <c r="E54" s="8" t="s">
        <v>115</v>
      </c>
      <c r="F54" s="8" t="s">
        <v>544</v>
      </c>
      <c r="G54" s="129"/>
      <c r="H54" s="130"/>
      <c r="I54" s="130"/>
      <c r="J54" t="s">
        <v>654</v>
      </c>
      <c r="K54" t="s">
        <v>15</v>
      </c>
    </row>
    <row r="55" spans="1:16" ht="18">
      <c r="A55" s="39" t="s">
        <v>145</v>
      </c>
      <c r="B55" s="2" t="s">
        <v>166</v>
      </c>
      <c r="C55" s="2" t="s">
        <v>167</v>
      </c>
      <c r="D55" s="8" t="s">
        <v>315</v>
      </c>
      <c r="E55" s="8" t="s">
        <v>167</v>
      </c>
      <c r="F55" s="8" t="s">
        <v>544</v>
      </c>
      <c r="G55" s="129"/>
      <c r="H55" s="130"/>
      <c r="I55" s="130"/>
      <c r="J55" t="s">
        <v>655</v>
      </c>
      <c r="K55">
        <v>6</v>
      </c>
    </row>
    <row r="56" spans="1:16" ht="18">
      <c r="A56" s="39" t="s">
        <v>488</v>
      </c>
      <c r="B56" s="2"/>
      <c r="C56" s="2"/>
      <c r="D56" s="8"/>
      <c r="E56" s="58" t="s">
        <v>430</v>
      </c>
      <c r="F56" s="8" t="s">
        <v>544</v>
      </c>
      <c r="G56" s="129"/>
      <c r="H56" s="130"/>
      <c r="I56" s="130"/>
      <c r="L56">
        <v>2.5</v>
      </c>
    </row>
    <row r="57" spans="1:16" ht="18">
      <c r="A57" s="39" t="s">
        <v>488</v>
      </c>
      <c r="B57" s="2"/>
      <c r="C57" s="2"/>
      <c r="D57" s="8"/>
      <c r="E57" s="58" t="s">
        <v>300</v>
      </c>
      <c r="F57" s="8" t="s">
        <v>544</v>
      </c>
      <c r="G57" s="129"/>
      <c r="H57" s="130"/>
      <c r="I57" s="130"/>
      <c r="L57">
        <v>2</v>
      </c>
      <c r="P57" s="138"/>
    </row>
    <row r="58" spans="1:16" ht="18">
      <c r="A58" s="39" t="s">
        <v>648</v>
      </c>
      <c r="B58" s="2" t="s">
        <v>169</v>
      </c>
      <c r="C58" s="2" t="s">
        <v>169</v>
      </c>
      <c r="D58" s="8" t="s">
        <v>169</v>
      </c>
      <c r="E58" s="58" t="s">
        <v>656</v>
      </c>
      <c r="F58" s="8" t="s">
        <v>544</v>
      </c>
      <c r="G58" s="129"/>
      <c r="H58" s="130"/>
      <c r="I58" s="130"/>
      <c r="L58">
        <v>2.5</v>
      </c>
    </row>
    <row r="59" spans="1:16" ht="18">
      <c r="A59" s="39" t="s">
        <v>648</v>
      </c>
      <c r="B59" s="2" t="s">
        <v>170</v>
      </c>
      <c r="C59" s="2" t="s">
        <v>170</v>
      </c>
      <c r="D59" s="8" t="s">
        <v>170</v>
      </c>
      <c r="E59" s="58" t="s">
        <v>288</v>
      </c>
      <c r="F59" s="8" t="s">
        <v>544</v>
      </c>
      <c r="G59" s="129"/>
      <c r="H59" s="130"/>
      <c r="I59" s="130"/>
      <c r="L59">
        <v>2.5</v>
      </c>
    </row>
    <row r="60" spans="1:16" s="55" customFormat="1" ht="6" customHeight="1" thickBot="1">
      <c r="A60" s="126"/>
      <c r="B60" s="126"/>
      <c r="C60" s="126"/>
      <c r="D60" s="126"/>
      <c r="E60" s="126"/>
      <c r="F60" s="11"/>
      <c r="I60" s="135"/>
    </row>
    <row r="61" spans="1:16" ht="18.600000000000001" thickTop="1">
      <c r="A61" s="42" t="s">
        <v>174</v>
      </c>
      <c r="D61" s="8"/>
      <c r="E61" s="8"/>
      <c r="F61" s="8"/>
      <c r="G61" s="129"/>
      <c r="H61" s="130"/>
      <c r="I61" s="130"/>
      <c r="K61">
        <f>SUM(K13:K59)</f>
        <v>93.75</v>
      </c>
      <c r="L61">
        <f>SUM(L13:L59)</f>
        <v>23.25</v>
      </c>
      <c r="M61">
        <f>K61+L61</f>
        <v>117</v>
      </c>
    </row>
    <row r="62" spans="1:16" ht="18">
      <c r="A62" s="39" t="s">
        <v>175</v>
      </c>
      <c r="B62" s="15" t="s">
        <v>165</v>
      </c>
      <c r="C62" s="15" t="s">
        <v>111</v>
      </c>
      <c r="D62" s="8" t="s">
        <v>165</v>
      </c>
      <c r="E62" s="8" t="s">
        <v>311</v>
      </c>
      <c r="F62" s="8" t="s">
        <v>544</v>
      </c>
      <c r="G62" s="129"/>
      <c r="H62" s="130"/>
      <c r="I62" s="130"/>
      <c r="L62">
        <f>L61/M61</f>
        <v>0.19871794871794871</v>
      </c>
    </row>
    <row r="63" spans="1:16" ht="18">
      <c r="A63" s="39" t="s">
        <v>358</v>
      </c>
      <c r="B63" s="15"/>
      <c r="C63" s="15"/>
      <c r="D63" s="8"/>
      <c r="E63" s="8" t="s">
        <v>657</v>
      </c>
      <c r="F63" s="8" t="s">
        <v>544</v>
      </c>
      <c r="G63" s="129"/>
      <c r="H63" s="130"/>
      <c r="I63" s="130"/>
      <c r="L63" s="89">
        <v>2616.4</v>
      </c>
    </row>
    <row r="64" spans="1:16" ht="18">
      <c r="A64" s="39" t="s">
        <v>175</v>
      </c>
      <c r="B64" s="15" t="s">
        <v>172</v>
      </c>
      <c r="C64" s="15" t="s">
        <v>113</v>
      </c>
      <c r="D64" s="8" t="s">
        <v>172</v>
      </c>
      <c r="E64" s="8" t="s">
        <v>113</v>
      </c>
      <c r="F64" s="8" t="s">
        <v>544</v>
      </c>
      <c r="G64" s="129"/>
      <c r="H64" s="130"/>
      <c r="I64" s="130"/>
      <c r="K64" t="s">
        <v>225</v>
      </c>
      <c r="L64" s="68">
        <f>L63*L62</f>
        <v>519.92564102564097</v>
      </c>
    </row>
    <row r="65" spans="1:9" ht="18.600000000000001" thickBot="1">
      <c r="A65" s="41" t="s">
        <v>358</v>
      </c>
      <c r="B65" s="11" t="s">
        <v>106</v>
      </c>
      <c r="C65" s="11" t="s">
        <v>177</v>
      </c>
      <c r="D65" s="8" t="s">
        <v>106</v>
      </c>
      <c r="E65" s="8" t="s">
        <v>177</v>
      </c>
      <c r="F65" s="8" t="s">
        <v>544</v>
      </c>
      <c r="G65" s="129"/>
      <c r="H65" s="130"/>
      <c r="I65" s="130"/>
    </row>
    <row r="66" spans="1:9" ht="18.600000000000001" thickTop="1">
      <c r="A66" s="46" t="s">
        <v>178</v>
      </c>
      <c r="B66" s="27"/>
      <c r="C66" s="27"/>
      <c r="D66" s="8"/>
      <c r="E66" s="8"/>
      <c r="F66" s="8"/>
      <c r="G66" s="129"/>
      <c r="H66" s="130"/>
      <c r="I66" s="130"/>
    </row>
    <row r="67" spans="1:9" ht="18">
      <c r="A67" s="47" t="s">
        <v>179</v>
      </c>
      <c r="B67" s="29" t="s">
        <v>165</v>
      </c>
      <c r="C67" s="29" t="s">
        <v>113</v>
      </c>
      <c r="D67" s="8" t="s">
        <v>165</v>
      </c>
      <c r="E67" s="8" t="s">
        <v>113</v>
      </c>
      <c r="F67" s="8" t="s">
        <v>544</v>
      </c>
      <c r="G67" s="129"/>
      <c r="H67" s="130"/>
      <c r="I67" s="130"/>
    </row>
    <row r="68" spans="1:9" ht="18.600000000000001" thickBot="1">
      <c r="A68" s="48" t="s">
        <v>105</v>
      </c>
      <c r="B68" s="31" t="s">
        <v>114</v>
      </c>
      <c r="C68" s="31" t="s">
        <v>111</v>
      </c>
      <c r="D68" s="8" t="s">
        <v>114</v>
      </c>
      <c r="E68" s="8" t="s">
        <v>113</v>
      </c>
      <c r="F68" s="8" t="s">
        <v>544</v>
      </c>
      <c r="G68" s="129"/>
      <c r="H68" s="130"/>
      <c r="I68" s="130"/>
    </row>
    <row r="69" spans="1:9" ht="18.600000000000001" thickTop="1">
      <c r="D69" s="8"/>
      <c r="E69" s="8"/>
      <c r="F69" s="8"/>
      <c r="G69" s="129"/>
      <c r="H69" s="130"/>
      <c r="I69" s="129"/>
    </row>
    <row r="70" spans="1:9" ht="18">
      <c r="A70" s="42" t="s">
        <v>658</v>
      </c>
      <c r="D70" s="8"/>
      <c r="E70" s="8"/>
      <c r="F70" s="8"/>
      <c r="G70" s="129"/>
      <c r="H70" s="130"/>
      <c r="I70" s="129"/>
    </row>
    <row r="71" spans="1:9" ht="18">
      <c r="A71" s="42" t="s">
        <v>659</v>
      </c>
      <c r="D71" s="8"/>
      <c r="E71" s="8"/>
      <c r="F71" s="8"/>
      <c r="G71" s="129"/>
      <c r="H71" s="130"/>
      <c r="I71" s="129"/>
    </row>
    <row r="72" spans="1:9" ht="18">
      <c r="A72" s="73" t="s">
        <v>347</v>
      </c>
      <c r="D72" s="8" t="s">
        <v>287</v>
      </c>
      <c r="E72" s="8"/>
      <c r="F72" s="8" t="s">
        <v>153</v>
      </c>
      <c r="G72" s="129"/>
      <c r="H72" s="130"/>
      <c r="I72" s="129"/>
    </row>
    <row r="73" spans="1:9" ht="18">
      <c r="A73" s="73" t="s">
        <v>347</v>
      </c>
      <c r="D73" s="8" t="s">
        <v>660</v>
      </c>
      <c r="E73" s="8"/>
      <c r="F73" s="8" t="s">
        <v>154</v>
      </c>
      <c r="G73" s="129"/>
      <c r="H73" s="130"/>
      <c r="I73" s="129"/>
    </row>
    <row r="74" spans="1:9" ht="18">
      <c r="A74" s="73"/>
      <c r="D74" s="8"/>
      <c r="E74" s="8"/>
      <c r="F74" s="8"/>
      <c r="G74" s="129"/>
      <c r="H74" s="130"/>
      <c r="I74" s="129"/>
    </row>
    <row r="75" spans="1:9" ht="18">
      <c r="A75" s="73" t="s">
        <v>256</v>
      </c>
      <c r="D75" s="8" t="s">
        <v>492</v>
      </c>
      <c r="E75" s="8"/>
      <c r="F75" s="8" t="s">
        <v>153</v>
      </c>
      <c r="G75" s="129"/>
      <c r="H75" s="130"/>
      <c r="I75" s="129"/>
    </row>
    <row r="76" spans="1:9" ht="18">
      <c r="A76" s="73" t="s">
        <v>256</v>
      </c>
      <c r="D76" s="8" t="s">
        <v>661</v>
      </c>
      <c r="E76" s="8"/>
      <c r="F76" s="8" t="s">
        <v>154</v>
      </c>
      <c r="G76" s="129"/>
      <c r="H76" s="130"/>
      <c r="I76" s="129"/>
    </row>
    <row r="77" spans="1:9" ht="18">
      <c r="A77" s="42" t="s">
        <v>662</v>
      </c>
      <c r="D77" s="8"/>
      <c r="E77" s="8"/>
      <c r="F77" s="8"/>
      <c r="G77" s="129"/>
      <c r="H77" s="130"/>
      <c r="I77" s="129"/>
    </row>
    <row r="78" spans="1:9" ht="18">
      <c r="A78" s="73" t="s">
        <v>347</v>
      </c>
      <c r="D78" s="8" t="s">
        <v>301</v>
      </c>
      <c r="E78" s="8"/>
      <c r="F78" s="8" t="s">
        <v>169</v>
      </c>
      <c r="G78" s="129"/>
      <c r="H78" s="130"/>
      <c r="I78" s="129"/>
    </row>
    <row r="79" spans="1:9" ht="18">
      <c r="A79" s="73" t="s">
        <v>347</v>
      </c>
      <c r="D79" s="8" t="s">
        <v>663</v>
      </c>
      <c r="E79" s="8"/>
      <c r="F79" s="8" t="s">
        <v>170</v>
      </c>
      <c r="G79" s="129"/>
      <c r="H79" s="130"/>
      <c r="I79" s="129"/>
    </row>
    <row r="80" spans="1:9" ht="18">
      <c r="A80" s="73"/>
      <c r="D80" s="8" t="s">
        <v>289</v>
      </c>
      <c r="E80" s="8"/>
      <c r="F80" s="8" t="s">
        <v>140</v>
      </c>
      <c r="G80" s="129"/>
      <c r="H80" s="130"/>
      <c r="I80" s="129"/>
    </row>
    <row r="81" spans="1:9" ht="18">
      <c r="A81" s="73" t="s">
        <v>256</v>
      </c>
      <c r="D81" s="8" t="s">
        <v>656</v>
      </c>
      <c r="E81" s="8"/>
      <c r="F81" s="8" t="s">
        <v>169</v>
      </c>
      <c r="G81" s="129"/>
      <c r="H81" s="130"/>
      <c r="I81" s="129"/>
    </row>
    <row r="82" spans="1:9" ht="18.600000000000001" thickBot="1">
      <c r="A82" s="128" t="s">
        <v>256</v>
      </c>
      <c r="B82" s="126"/>
      <c r="C82" s="126"/>
      <c r="D82" s="11" t="s">
        <v>282</v>
      </c>
      <c r="E82" s="126"/>
      <c r="F82" s="11" t="s">
        <v>170</v>
      </c>
      <c r="G82" s="126"/>
      <c r="H82" s="127"/>
      <c r="I82" s="126"/>
    </row>
    <row r="83" spans="1:9" ht="16.2" thickTop="1"/>
  </sheetData>
  <pageMargins left="0" right="0" top="0" bottom="0" header="0.30000000000000004" footer="0.30000000000000004"/>
  <pageSetup paperSize="9" orientation="portrait" horizontalDpi="0" verticalDpi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71"/>
  <sheetViews>
    <sheetView topLeftCell="A31" workbookViewId="0">
      <selection activeCell="G77" sqref="G77"/>
    </sheetView>
  </sheetViews>
  <sheetFormatPr defaultColWidth="11" defaultRowHeight="15.6"/>
  <cols>
    <col min="1" max="1" width="55" customWidth="1"/>
    <col min="2" max="3" width="18.8984375" hidden="1" customWidth="1"/>
    <col min="4" max="4" width="18.8984375" customWidth="1"/>
    <col min="5" max="5" width="18.8984375" hidden="1" customWidth="1"/>
    <col min="6" max="6" width="11.09765625" customWidth="1"/>
    <col min="7" max="7" width="21.8984375" customWidth="1"/>
    <col min="8" max="8" width="18.8984375" customWidth="1"/>
    <col min="9" max="9" width="15.3984375" customWidth="1"/>
    <col min="10" max="10" width="22.5" customWidth="1"/>
  </cols>
  <sheetData>
    <row r="1" spans="1:10" ht="25.8">
      <c r="A1" s="1" t="s">
        <v>82</v>
      </c>
      <c r="E1" s="19" t="s">
        <v>83</v>
      </c>
      <c r="F1" s="19"/>
    </row>
    <row r="2" spans="1:10" ht="23.4" thickBot="1">
      <c r="A2" s="14" t="s">
        <v>84</v>
      </c>
      <c r="B2" s="18" t="s">
        <v>85</v>
      </c>
      <c r="C2" s="18" t="s">
        <v>86</v>
      </c>
      <c r="D2" s="18" t="s">
        <v>87</v>
      </c>
      <c r="E2" s="18" t="s">
        <v>88</v>
      </c>
      <c r="F2" s="54"/>
      <c r="G2" s="136" t="s">
        <v>621</v>
      </c>
      <c r="H2" s="136" t="s">
        <v>664</v>
      </c>
      <c r="I2" s="137" t="s">
        <v>620</v>
      </c>
      <c r="J2" s="136" t="s">
        <v>665</v>
      </c>
    </row>
    <row r="3" spans="1:10" ht="23.4" thickTop="1">
      <c r="A3" s="20" t="s">
        <v>91</v>
      </c>
      <c r="B3" s="6"/>
      <c r="C3" s="6"/>
      <c r="D3" s="6"/>
      <c r="E3" s="49"/>
      <c r="F3" s="6"/>
      <c r="I3" s="135"/>
    </row>
    <row r="4" spans="1:10" ht="18">
      <c r="A4" s="39" t="s">
        <v>92</v>
      </c>
      <c r="B4" s="6" t="s">
        <v>93</v>
      </c>
      <c r="C4" s="6" t="s">
        <v>94</v>
      </c>
      <c r="D4" s="8" t="s">
        <v>622</v>
      </c>
      <c r="E4" s="8" t="s">
        <v>94</v>
      </c>
      <c r="F4" s="8"/>
      <c r="G4" s="129"/>
      <c r="H4" s="129"/>
      <c r="I4" s="130"/>
      <c r="J4" s="129"/>
    </row>
    <row r="5" spans="1:10" ht="18">
      <c r="A5" s="39" t="s">
        <v>96</v>
      </c>
      <c r="B5" s="6" t="s">
        <v>97</v>
      </c>
      <c r="C5" s="6" t="s">
        <v>98</v>
      </c>
      <c r="D5" s="6" t="s">
        <v>199</v>
      </c>
      <c r="E5" s="6" t="s">
        <v>98</v>
      </c>
      <c r="F5" s="6"/>
      <c r="I5" s="135"/>
    </row>
    <row r="6" spans="1:10" ht="8.1" customHeight="1">
      <c r="A6" s="10" t="s">
        <v>15</v>
      </c>
      <c r="B6" s="8"/>
      <c r="C6" s="8"/>
      <c r="D6" s="8"/>
      <c r="E6" s="8"/>
      <c r="F6" s="8"/>
      <c r="G6" s="129"/>
      <c r="H6" s="129"/>
      <c r="I6" s="130"/>
      <c r="J6" s="129"/>
    </row>
    <row r="7" spans="1:10" ht="22.8">
      <c r="A7" s="3" t="s">
        <v>19</v>
      </c>
      <c r="B7" s="4"/>
      <c r="C7" s="4"/>
      <c r="D7" s="6"/>
      <c r="E7" s="6"/>
      <c r="F7" s="6"/>
      <c r="G7" s="55"/>
      <c r="H7" s="55"/>
      <c r="I7" s="55"/>
      <c r="J7" s="55"/>
    </row>
    <row r="8" spans="1:10" ht="18">
      <c r="A8" s="39" t="s">
        <v>102</v>
      </c>
      <c r="B8" s="6" t="s">
        <v>103</v>
      </c>
      <c r="C8" s="6" t="s">
        <v>104</v>
      </c>
      <c r="D8" s="8" t="s">
        <v>260</v>
      </c>
      <c r="E8" s="8" t="s">
        <v>104</v>
      </c>
      <c r="F8" s="8"/>
      <c r="G8" s="129" t="s">
        <v>15</v>
      </c>
      <c r="H8" s="129"/>
      <c r="I8" s="130"/>
      <c r="J8" s="129"/>
    </row>
    <row r="9" spans="1:10" ht="18">
      <c r="A9" s="39" t="s">
        <v>105</v>
      </c>
      <c r="B9" s="6" t="s">
        <v>106</v>
      </c>
      <c r="C9" s="6" t="s">
        <v>107</v>
      </c>
      <c r="D9" s="6" t="s">
        <v>106</v>
      </c>
      <c r="E9" s="6" t="s">
        <v>107</v>
      </c>
      <c r="F9" s="6"/>
      <c r="G9" s="55"/>
      <c r="H9" s="55"/>
      <c r="I9" s="135"/>
      <c r="J9" s="55"/>
    </row>
    <row r="10" spans="1:10" ht="9.9" customHeight="1" thickBot="1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23.4" thickTop="1">
      <c r="A11" s="3" t="s">
        <v>108</v>
      </c>
      <c r="B11" s="2"/>
      <c r="C11" s="2"/>
      <c r="D11" s="8" t="s">
        <v>365</v>
      </c>
      <c r="E11" s="8"/>
      <c r="F11" s="8">
        <v>2</v>
      </c>
      <c r="G11" s="129"/>
      <c r="H11" s="129"/>
      <c r="I11" s="130"/>
      <c r="J11" s="129"/>
    </row>
    <row r="12" spans="1:10" ht="18">
      <c r="A12" s="39" t="s">
        <v>109</v>
      </c>
      <c r="B12" s="2" t="s">
        <v>110</v>
      </c>
      <c r="C12" s="2" t="s">
        <v>111</v>
      </c>
      <c r="D12" s="8" t="s">
        <v>110</v>
      </c>
      <c r="E12" s="8" t="s">
        <v>111</v>
      </c>
      <c r="F12" s="8"/>
      <c r="G12" s="129"/>
      <c r="H12" s="129"/>
      <c r="I12" s="130"/>
      <c r="J12" s="129"/>
    </row>
    <row r="13" spans="1:10" ht="18">
      <c r="A13" s="39"/>
      <c r="B13" s="2"/>
      <c r="C13" s="2"/>
      <c r="D13" s="8" t="s">
        <v>666</v>
      </c>
      <c r="E13" s="8"/>
      <c r="F13" s="8"/>
      <c r="G13" s="129"/>
      <c r="H13" s="129"/>
      <c r="I13" s="130"/>
      <c r="J13" s="129"/>
    </row>
    <row r="14" spans="1:10" ht="18">
      <c r="A14" s="39"/>
      <c r="B14" s="2" t="s">
        <v>112</v>
      </c>
      <c r="C14" s="2" t="s">
        <v>113</v>
      </c>
      <c r="D14" s="8" t="s">
        <v>667</v>
      </c>
      <c r="E14" s="8" t="s">
        <v>113</v>
      </c>
      <c r="F14" s="8"/>
      <c r="G14" s="129"/>
      <c r="H14" s="129"/>
      <c r="I14" s="130"/>
      <c r="J14" s="129"/>
    </row>
    <row r="15" spans="1:10" ht="18.600000000000001" thickBot="1">
      <c r="A15" s="41"/>
      <c r="B15" s="11" t="s">
        <v>114</v>
      </c>
      <c r="C15" s="11" t="s">
        <v>115</v>
      </c>
      <c r="D15" s="11" t="s">
        <v>114</v>
      </c>
      <c r="E15" s="11" t="s">
        <v>115</v>
      </c>
      <c r="F15" s="11"/>
      <c r="G15" s="126"/>
      <c r="H15" s="126"/>
      <c r="I15" s="127"/>
      <c r="J15" s="126"/>
    </row>
    <row r="16" spans="1:10" ht="18.600000000000001" thickTop="1">
      <c r="A16" s="39" t="s">
        <v>116</v>
      </c>
      <c r="B16" s="2" t="s">
        <v>117</v>
      </c>
      <c r="C16" s="2" t="s">
        <v>113</v>
      </c>
      <c r="D16" s="8" t="s">
        <v>111</v>
      </c>
      <c r="E16" s="8" t="s">
        <v>113</v>
      </c>
      <c r="F16" s="8"/>
      <c r="G16" s="129"/>
      <c r="H16" s="129"/>
      <c r="I16" s="130"/>
      <c r="J16" s="129"/>
    </row>
    <row r="17" spans="1:10" ht="18">
      <c r="A17" s="39" t="s">
        <v>118</v>
      </c>
      <c r="B17" s="2" t="s">
        <v>110</v>
      </c>
      <c r="C17" s="2" t="s">
        <v>111</v>
      </c>
      <c r="D17" s="8" t="s">
        <v>110</v>
      </c>
      <c r="E17" s="8" t="s">
        <v>111</v>
      </c>
      <c r="F17" s="8"/>
      <c r="G17" s="129"/>
      <c r="H17" s="129"/>
      <c r="I17" s="130"/>
      <c r="J17" s="129"/>
    </row>
    <row r="18" spans="1:10" ht="18.600000000000001" thickBot="1">
      <c r="A18" s="41" t="s">
        <v>118</v>
      </c>
      <c r="B18" s="11" t="s">
        <v>114</v>
      </c>
      <c r="C18" s="11" t="s">
        <v>115</v>
      </c>
      <c r="D18" s="11" t="s">
        <v>114</v>
      </c>
      <c r="E18" s="11" t="s">
        <v>115</v>
      </c>
      <c r="F18" s="11"/>
      <c r="G18" s="126"/>
      <c r="H18" s="126"/>
      <c r="I18" s="127"/>
      <c r="J18" s="126"/>
    </row>
    <row r="19" spans="1:10" ht="23.4" thickTop="1">
      <c r="A19" s="13" t="s">
        <v>119</v>
      </c>
      <c r="B19" s="2"/>
      <c r="C19" s="2"/>
      <c r="D19" s="6"/>
      <c r="E19" s="6"/>
      <c r="F19" s="6"/>
      <c r="G19" s="55"/>
      <c r="H19" s="55"/>
      <c r="I19" s="55"/>
      <c r="J19" s="55"/>
    </row>
    <row r="20" spans="1:10" ht="18">
      <c r="A20" s="42" t="s">
        <v>120</v>
      </c>
      <c r="B20" s="2"/>
      <c r="C20" s="2"/>
      <c r="D20" s="8"/>
      <c r="E20" s="8"/>
      <c r="F20" s="8"/>
      <c r="G20" s="129"/>
      <c r="H20" s="129"/>
      <c r="I20" s="130"/>
      <c r="J20" s="129"/>
    </row>
    <row r="21" spans="1:10" ht="18">
      <c r="A21" s="39" t="s">
        <v>121</v>
      </c>
      <c r="B21" s="2" t="s">
        <v>114</v>
      </c>
      <c r="C21" s="2" t="s">
        <v>111</v>
      </c>
      <c r="D21" s="8" t="s">
        <v>161</v>
      </c>
      <c r="E21" s="8" t="s">
        <v>111</v>
      </c>
      <c r="F21" s="8"/>
      <c r="G21" s="129"/>
      <c r="H21" s="129"/>
      <c r="I21" s="130"/>
      <c r="J21" s="129"/>
    </row>
    <row r="22" spans="1:10" ht="18.600000000000001" thickBot="1">
      <c r="A22" s="41" t="s">
        <v>123</v>
      </c>
      <c r="B22" s="11" t="s">
        <v>124</v>
      </c>
      <c r="C22" s="11" t="s">
        <v>125</v>
      </c>
      <c r="D22" s="11" t="s">
        <v>124</v>
      </c>
      <c r="E22" s="11" t="s">
        <v>125</v>
      </c>
      <c r="F22" s="11"/>
      <c r="G22" s="126"/>
      <c r="H22" s="126"/>
      <c r="I22" s="127"/>
      <c r="J22" s="126"/>
    </row>
    <row r="23" spans="1:10" ht="18.600000000000001" thickTop="1">
      <c r="A23" s="42" t="s">
        <v>127</v>
      </c>
      <c r="B23" s="2"/>
      <c r="C23" s="2"/>
      <c r="D23" s="6"/>
      <c r="E23" s="6"/>
      <c r="F23" s="6"/>
      <c r="G23" s="55"/>
      <c r="H23" s="55"/>
      <c r="I23" s="55"/>
      <c r="J23" s="55"/>
    </row>
    <row r="24" spans="1:10" ht="18">
      <c r="A24" s="40" t="s">
        <v>129</v>
      </c>
      <c r="B24" s="8" t="s">
        <v>130</v>
      </c>
      <c r="C24" s="8" t="s">
        <v>131</v>
      </c>
      <c r="D24" s="8" t="s">
        <v>15</v>
      </c>
      <c r="E24" s="8" t="s">
        <v>296</v>
      </c>
      <c r="F24" s="8"/>
      <c r="G24" s="129"/>
      <c r="H24" s="129"/>
      <c r="I24" s="130"/>
      <c r="J24" s="129"/>
    </row>
    <row r="25" spans="1:10" ht="18">
      <c r="A25" s="43" t="s">
        <v>132</v>
      </c>
      <c r="B25" s="2"/>
      <c r="C25" s="2"/>
      <c r="D25" s="6"/>
      <c r="E25" s="6"/>
      <c r="F25" s="6"/>
      <c r="G25" s="55"/>
      <c r="H25" s="55"/>
      <c r="I25" s="55"/>
      <c r="J25" s="55"/>
    </row>
    <row r="26" spans="1:10" ht="18">
      <c r="A26" s="39" t="s">
        <v>133</v>
      </c>
      <c r="B26" s="2" t="s">
        <v>134</v>
      </c>
      <c r="C26" s="2" t="s">
        <v>135</v>
      </c>
      <c r="D26" s="8" t="s">
        <v>134</v>
      </c>
      <c r="E26" s="8" t="s">
        <v>135</v>
      </c>
      <c r="F26" s="8"/>
      <c r="G26" s="129"/>
      <c r="H26" s="129"/>
      <c r="I26" s="130"/>
      <c r="J26" s="129"/>
    </row>
    <row r="27" spans="1:10" ht="18">
      <c r="A27" s="39" t="s">
        <v>136</v>
      </c>
      <c r="B27" s="2" t="s">
        <v>137</v>
      </c>
      <c r="C27" s="2" t="s">
        <v>138</v>
      </c>
      <c r="D27" s="133" t="s">
        <v>642</v>
      </c>
      <c r="E27" s="134" t="s">
        <v>138</v>
      </c>
      <c r="F27" s="133"/>
      <c r="G27" s="131"/>
      <c r="H27" s="131"/>
      <c r="I27" s="132"/>
      <c r="J27" s="131"/>
    </row>
    <row r="28" spans="1:10" ht="18">
      <c r="A28" s="40" t="s">
        <v>139</v>
      </c>
      <c r="B28" s="8" t="s">
        <v>140</v>
      </c>
      <c r="C28" s="8" t="s">
        <v>140</v>
      </c>
      <c r="D28" s="6" t="s">
        <v>140</v>
      </c>
      <c r="E28" s="6" t="s">
        <v>140</v>
      </c>
      <c r="F28" s="6"/>
      <c r="G28" s="55"/>
      <c r="H28" s="55"/>
      <c r="I28" s="55"/>
      <c r="J28" s="55"/>
    </row>
    <row r="29" spans="1:10" ht="11.1" customHeight="1" thickBot="1">
      <c r="A29" s="22"/>
      <c r="B29" s="22"/>
      <c r="C29" s="22"/>
      <c r="D29" s="11"/>
      <c r="E29" s="11"/>
      <c r="F29" s="11"/>
      <c r="G29" s="126"/>
      <c r="H29" s="126"/>
      <c r="I29" s="127"/>
      <c r="J29" s="126"/>
    </row>
    <row r="30" spans="1:10" ht="23.4" thickTop="1">
      <c r="A30" s="13" t="s">
        <v>141</v>
      </c>
      <c r="B30" s="2"/>
      <c r="C30" s="2"/>
      <c r="D30" s="8"/>
      <c r="E30" s="8"/>
      <c r="F30" s="8"/>
      <c r="G30" s="129"/>
      <c r="H30" s="129"/>
      <c r="I30" s="130"/>
      <c r="J30" s="129"/>
    </row>
    <row r="31" spans="1:10" ht="18">
      <c r="A31" s="42" t="s">
        <v>142</v>
      </c>
      <c r="B31" s="16" t="s">
        <v>143</v>
      </c>
      <c r="C31" s="16" t="s">
        <v>143</v>
      </c>
      <c r="D31" s="8" t="s">
        <v>143</v>
      </c>
      <c r="E31" s="8" t="s">
        <v>143</v>
      </c>
      <c r="F31" s="8"/>
      <c r="G31" s="129"/>
      <c r="H31" s="129"/>
      <c r="I31" s="130"/>
      <c r="J31" s="129"/>
    </row>
    <row r="32" spans="1:10" ht="18">
      <c r="A32" s="42" t="s">
        <v>144</v>
      </c>
      <c r="B32" s="2"/>
      <c r="C32" s="2"/>
      <c r="D32" s="8"/>
      <c r="E32" s="8"/>
      <c r="F32" s="8"/>
      <c r="G32" s="129"/>
      <c r="H32" s="129"/>
      <c r="I32" s="130"/>
      <c r="J32" s="129"/>
    </row>
    <row r="33" spans="1:10" ht="18">
      <c r="A33" s="39" t="s">
        <v>145</v>
      </c>
      <c r="B33" s="2" t="s">
        <v>112</v>
      </c>
      <c r="C33" s="2" t="s">
        <v>146</v>
      </c>
      <c r="D33" s="8" t="s">
        <v>630</v>
      </c>
      <c r="E33" s="8" t="s">
        <v>146</v>
      </c>
      <c r="F33" s="8"/>
      <c r="G33" s="129"/>
      <c r="H33" s="129"/>
      <c r="I33" s="130"/>
      <c r="J33" s="129"/>
    </row>
    <row r="34" spans="1:10" ht="18">
      <c r="A34" s="40" t="s">
        <v>147</v>
      </c>
      <c r="B34" s="8" t="s">
        <v>148</v>
      </c>
      <c r="C34" s="8" t="s">
        <v>149</v>
      </c>
      <c r="D34" s="8" t="s">
        <v>148</v>
      </c>
      <c r="E34" s="8" t="s">
        <v>149</v>
      </c>
      <c r="F34" s="8"/>
      <c r="G34" s="129"/>
      <c r="H34" s="129"/>
      <c r="I34" s="130"/>
      <c r="J34" s="129"/>
    </row>
    <row r="35" spans="1:10" ht="18">
      <c r="A35" s="42" t="s">
        <v>150</v>
      </c>
      <c r="B35" s="2"/>
      <c r="C35" s="2"/>
      <c r="D35" s="8"/>
      <c r="E35" s="8"/>
      <c r="F35" s="8"/>
      <c r="G35" s="129"/>
      <c r="H35" s="129"/>
      <c r="I35" s="130"/>
      <c r="J35" s="129"/>
    </row>
    <row r="36" spans="1:10" ht="18">
      <c r="A36" s="39" t="s">
        <v>121</v>
      </c>
      <c r="B36" s="2" t="s">
        <v>151</v>
      </c>
      <c r="C36" s="2" t="s">
        <v>113</v>
      </c>
      <c r="D36" s="8" t="s">
        <v>316</v>
      </c>
      <c r="E36" s="8" t="s">
        <v>113</v>
      </c>
      <c r="F36" s="8"/>
      <c r="G36" s="129"/>
      <c r="H36" s="129"/>
      <c r="I36" s="130"/>
      <c r="J36" s="129"/>
    </row>
    <row r="37" spans="1:10" ht="18">
      <c r="A37" s="39" t="s">
        <v>152</v>
      </c>
      <c r="B37" s="2" t="s">
        <v>153</v>
      </c>
      <c r="C37" s="2" t="s">
        <v>153</v>
      </c>
      <c r="D37" s="8" t="s">
        <v>153</v>
      </c>
      <c r="E37" s="8" t="s">
        <v>153</v>
      </c>
      <c r="F37" s="8"/>
      <c r="G37" s="129"/>
      <c r="H37" s="129"/>
      <c r="I37" s="130"/>
      <c r="J37" s="129"/>
    </row>
    <row r="38" spans="1:10" ht="18">
      <c r="A38" s="39" t="s">
        <v>123</v>
      </c>
      <c r="B38" s="2" t="s">
        <v>154</v>
      </c>
      <c r="C38" s="2" t="s">
        <v>154</v>
      </c>
      <c r="D38" s="8" t="s">
        <v>154</v>
      </c>
      <c r="E38" s="8" t="s">
        <v>154</v>
      </c>
      <c r="F38" s="8"/>
      <c r="G38" s="129"/>
      <c r="H38" s="129"/>
      <c r="I38" s="130"/>
      <c r="J38" s="129"/>
    </row>
    <row r="39" spans="1:10" ht="18">
      <c r="A39" s="40" t="s">
        <v>155</v>
      </c>
      <c r="B39" s="52" t="s">
        <v>156</v>
      </c>
      <c r="C39" s="52" t="s">
        <v>157</v>
      </c>
      <c r="D39" s="8" t="s">
        <v>156</v>
      </c>
      <c r="E39" s="8" t="s">
        <v>157</v>
      </c>
      <c r="F39" s="8"/>
      <c r="G39" s="129"/>
      <c r="H39" s="129"/>
      <c r="I39" s="130"/>
      <c r="J39" s="129"/>
    </row>
    <row r="40" spans="1:10" ht="18">
      <c r="A40" s="42" t="s">
        <v>158</v>
      </c>
      <c r="B40" s="2"/>
      <c r="C40" s="2"/>
      <c r="D40" s="8"/>
      <c r="E40" s="8"/>
      <c r="F40" s="8"/>
      <c r="G40" s="129"/>
      <c r="H40" s="129"/>
      <c r="I40" s="130"/>
      <c r="J40" s="129"/>
    </row>
    <row r="41" spans="1:10" ht="18">
      <c r="A41" s="39" t="s">
        <v>145</v>
      </c>
      <c r="B41" s="51" t="s">
        <v>159</v>
      </c>
      <c r="C41" s="51" t="s">
        <v>160</v>
      </c>
      <c r="D41" s="8" t="s">
        <v>159</v>
      </c>
      <c r="E41" s="8" t="s">
        <v>160</v>
      </c>
      <c r="F41" s="8"/>
      <c r="G41" s="129"/>
      <c r="H41" s="129"/>
      <c r="I41" s="130"/>
      <c r="J41" s="129"/>
    </row>
    <row r="42" spans="1:10" ht="18">
      <c r="A42" s="40" t="s">
        <v>147</v>
      </c>
      <c r="B42" s="8" t="s">
        <v>161</v>
      </c>
      <c r="C42" s="8" t="s">
        <v>162</v>
      </c>
      <c r="D42" s="8" t="s">
        <v>114</v>
      </c>
      <c r="E42" s="8" t="s">
        <v>162</v>
      </c>
      <c r="F42" s="8"/>
      <c r="G42" s="129"/>
      <c r="H42" s="129"/>
      <c r="I42" s="130"/>
      <c r="J42" s="129"/>
    </row>
    <row r="43" spans="1:10" ht="18">
      <c r="A43" s="42" t="s">
        <v>163</v>
      </c>
      <c r="B43" s="2"/>
      <c r="C43" s="2"/>
      <c r="D43" s="8"/>
      <c r="E43" s="8"/>
      <c r="F43" s="8"/>
      <c r="G43" s="129"/>
      <c r="H43" s="129"/>
      <c r="I43" s="130"/>
      <c r="J43" s="129"/>
    </row>
    <row r="44" spans="1:10" ht="18">
      <c r="A44" s="39" t="s">
        <v>164</v>
      </c>
      <c r="B44" s="2" t="s">
        <v>165</v>
      </c>
      <c r="C44" s="2" t="s">
        <v>115</v>
      </c>
      <c r="D44" s="8" t="s">
        <v>165</v>
      </c>
      <c r="E44" s="8" t="s">
        <v>115</v>
      </c>
      <c r="F44" s="8"/>
      <c r="G44" s="129"/>
      <c r="H44" s="129"/>
      <c r="I44" s="130"/>
      <c r="J44" s="129"/>
    </row>
    <row r="45" spans="1:10" ht="18">
      <c r="A45" s="39" t="s">
        <v>145</v>
      </c>
      <c r="B45" s="2" t="s">
        <v>166</v>
      </c>
      <c r="C45" s="2" t="s">
        <v>167</v>
      </c>
      <c r="D45" s="8" t="s">
        <v>315</v>
      </c>
      <c r="E45" s="8" t="s">
        <v>167</v>
      </c>
      <c r="F45" s="8"/>
      <c r="G45" s="129"/>
      <c r="H45" s="129"/>
      <c r="I45" s="130"/>
      <c r="J45" s="129"/>
    </row>
    <row r="46" spans="1:10" ht="18">
      <c r="A46" s="44" t="s">
        <v>168</v>
      </c>
      <c r="B46" s="2" t="s">
        <v>169</v>
      </c>
      <c r="C46" s="2" t="s">
        <v>169</v>
      </c>
      <c r="D46" s="8" t="s">
        <v>169</v>
      </c>
      <c r="E46" s="8" t="s">
        <v>169</v>
      </c>
      <c r="F46" s="8"/>
      <c r="G46" s="129"/>
      <c r="H46" s="129"/>
      <c r="I46" s="130"/>
      <c r="J46" s="129"/>
    </row>
    <row r="47" spans="1:10" ht="18">
      <c r="A47" s="44" t="s">
        <v>168</v>
      </c>
      <c r="B47" s="2" t="s">
        <v>170</v>
      </c>
      <c r="C47" s="2" t="s">
        <v>170</v>
      </c>
      <c r="D47" s="8" t="s">
        <v>170</v>
      </c>
      <c r="E47" s="8" t="s">
        <v>170</v>
      </c>
      <c r="F47" s="8"/>
      <c r="G47" s="129"/>
      <c r="H47" s="129"/>
      <c r="I47" s="130"/>
      <c r="J47" s="129"/>
    </row>
    <row r="48" spans="1:10" ht="18">
      <c r="A48" s="39" t="s">
        <v>171</v>
      </c>
      <c r="B48" s="2" t="s">
        <v>172</v>
      </c>
      <c r="C48" s="2" t="s">
        <v>173</v>
      </c>
      <c r="D48" s="8" t="s">
        <v>172</v>
      </c>
      <c r="E48" s="8" t="s">
        <v>173</v>
      </c>
      <c r="F48" s="8"/>
      <c r="G48" s="129"/>
      <c r="H48" s="129"/>
      <c r="I48" s="130"/>
      <c r="J48" s="129"/>
    </row>
    <row r="49" spans="1:10" ht="6" customHeight="1" thickBot="1">
      <c r="A49" s="45"/>
      <c r="B49" s="11"/>
      <c r="C49" s="11"/>
      <c r="D49" s="8"/>
      <c r="E49" s="8"/>
      <c r="F49" s="8"/>
      <c r="G49" s="129"/>
      <c r="H49" s="129"/>
      <c r="I49" s="130"/>
      <c r="J49" s="129"/>
    </row>
    <row r="50" spans="1:10" ht="18.600000000000001" thickTop="1">
      <c r="A50" s="42" t="s">
        <v>174</v>
      </c>
      <c r="D50" s="8"/>
      <c r="E50" s="8"/>
      <c r="F50" s="8"/>
      <c r="G50" s="129"/>
      <c r="H50" s="129"/>
      <c r="I50" s="130"/>
      <c r="J50" s="129"/>
    </row>
    <row r="51" spans="1:10" ht="18">
      <c r="A51" s="39" t="s">
        <v>175</v>
      </c>
      <c r="B51" s="15" t="s">
        <v>165</v>
      </c>
      <c r="C51" s="15" t="s">
        <v>111</v>
      </c>
      <c r="D51" s="8" t="s">
        <v>165</v>
      </c>
      <c r="E51" s="8" t="s">
        <v>111</v>
      </c>
      <c r="F51" s="8"/>
      <c r="G51" s="129"/>
      <c r="H51" s="129"/>
      <c r="I51" s="130"/>
      <c r="J51" s="129"/>
    </row>
    <row r="52" spans="1:10" ht="18">
      <c r="A52" s="39" t="s">
        <v>175</v>
      </c>
      <c r="B52" s="15" t="s">
        <v>172</v>
      </c>
      <c r="C52" s="15" t="s">
        <v>113</v>
      </c>
      <c r="D52" s="8" t="s">
        <v>172</v>
      </c>
      <c r="E52" s="8" t="s">
        <v>113</v>
      </c>
      <c r="F52" s="8"/>
      <c r="G52" s="129"/>
      <c r="H52" s="129"/>
      <c r="I52" s="130"/>
      <c r="J52" s="129"/>
    </row>
    <row r="53" spans="1:10" ht="18.600000000000001" thickBot="1">
      <c r="A53" s="41" t="s">
        <v>176</v>
      </c>
      <c r="B53" s="11" t="s">
        <v>106</v>
      </c>
      <c r="C53" s="11" t="s">
        <v>177</v>
      </c>
      <c r="D53" s="8" t="s">
        <v>106</v>
      </c>
      <c r="E53" s="8" t="s">
        <v>177</v>
      </c>
      <c r="F53" s="8"/>
      <c r="G53" s="129"/>
      <c r="H53" s="129"/>
      <c r="I53" s="130"/>
      <c r="J53" s="129"/>
    </row>
    <row r="54" spans="1:10" ht="18.600000000000001" thickTop="1">
      <c r="A54" s="46" t="s">
        <v>178</v>
      </c>
      <c r="B54" s="27"/>
      <c r="C54" s="27"/>
      <c r="D54" s="8"/>
      <c r="E54" s="8"/>
      <c r="F54" s="8"/>
      <c r="G54" s="129"/>
      <c r="H54" s="129"/>
      <c r="I54" s="130"/>
      <c r="J54" s="129"/>
    </row>
    <row r="55" spans="1:10" ht="18">
      <c r="A55" s="47" t="s">
        <v>179</v>
      </c>
      <c r="B55" s="29" t="s">
        <v>165</v>
      </c>
      <c r="C55" s="29" t="s">
        <v>113</v>
      </c>
      <c r="D55" s="8" t="s">
        <v>165</v>
      </c>
      <c r="E55" s="8" t="s">
        <v>113</v>
      </c>
      <c r="F55" s="8"/>
      <c r="G55" s="129"/>
      <c r="H55" s="129"/>
      <c r="I55" s="130"/>
      <c r="J55" s="129"/>
    </row>
    <row r="56" spans="1:10" ht="18.600000000000001" thickBot="1">
      <c r="A56" s="48" t="s">
        <v>105</v>
      </c>
      <c r="B56" s="31" t="s">
        <v>114</v>
      </c>
      <c r="C56" s="31" t="s">
        <v>111</v>
      </c>
      <c r="D56" s="8" t="s">
        <v>114</v>
      </c>
      <c r="E56" s="8" t="s">
        <v>111</v>
      </c>
      <c r="F56" s="8"/>
      <c r="G56" s="129"/>
      <c r="H56" s="129"/>
      <c r="I56" s="130"/>
      <c r="J56" s="129"/>
    </row>
    <row r="57" spans="1:10" ht="18.600000000000001" thickTop="1">
      <c r="D57" s="8"/>
      <c r="E57" s="8"/>
      <c r="F57" s="8"/>
      <c r="G57" s="129"/>
      <c r="H57" s="129"/>
      <c r="I57" s="130"/>
      <c r="J57" s="129"/>
    </row>
    <row r="58" spans="1:10" ht="18">
      <c r="A58" s="42" t="s">
        <v>658</v>
      </c>
      <c r="D58" s="8"/>
      <c r="E58" s="8"/>
      <c r="F58" s="8"/>
      <c r="G58" s="129"/>
      <c r="H58" s="129"/>
      <c r="I58" s="130"/>
      <c r="J58" s="129"/>
    </row>
    <row r="59" spans="1:10" ht="18">
      <c r="A59" s="42" t="s">
        <v>659</v>
      </c>
      <c r="D59" s="8"/>
      <c r="E59" s="8"/>
      <c r="F59" s="8"/>
      <c r="G59" s="129"/>
      <c r="H59" s="129"/>
      <c r="I59" s="130"/>
      <c r="J59" s="129"/>
    </row>
    <row r="60" spans="1:10" ht="18">
      <c r="A60" s="73" t="s">
        <v>347</v>
      </c>
      <c r="D60" s="8" t="s">
        <v>287</v>
      </c>
      <c r="E60" s="8"/>
      <c r="F60" s="8" t="s">
        <v>153</v>
      </c>
      <c r="G60" s="129"/>
      <c r="H60" s="129"/>
      <c r="I60" s="130"/>
      <c r="J60" s="129"/>
    </row>
    <row r="61" spans="1:10" ht="18">
      <c r="A61" s="73" t="s">
        <v>347</v>
      </c>
      <c r="D61" s="8" t="s">
        <v>660</v>
      </c>
      <c r="E61" s="8"/>
      <c r="F61" s="8" t="s">
        <v>154</v>
      </c>
      <c r="G61" s="129"/>
      <c r="H61" s="129"/>
      <c r="I61" s="130"/>
      <c r="J61" s="129"/>
    </row>
    <row r="62" spans="1:10" ht="18">
      <c r="A62" s="73"/>
      <c r="D62" s="8"/>
      <c r="E62" s="8"/>
      <c r="F62" s="8"/>
      <c r="G62" s="129"/>
      <c r="H62" s="129"/>
      <c r="I62" s="130"/>
      <c r="J62" s="129"/>
    </row>
    <row r="63" spans="1:10" ht="18">
      <c r="A63" s="73" t="s">
        <v>256</v>
      </c>
      <c r="D63" s="8" t="s">
        <v>492</v>
      </c>
      <c r="E63" s="8"/>
      <c r="F63" s="8" t="s">
        <v>153</v>
      </c>
      <c r="G63" s="129"/>
      <c r="H63" s="129"/>
      <c r="I63" s="130"/>
      <c r="J63" s="129"/>
    </row>
    <row r="64" spans="1:10" ht="18">
      <c r="A64" s="73" t="s">
        <v>256</v>
      </c>
      <c r="D64" s="8" t="s">
        <v>661</v>
      </c>
      <c r="E64" s="8"/>
      <c r="F64" s="8" t="s">
        <v>154</v>
      </c>
      <c r="G64" s="129"/>
      <c r="H64" s="129"/>
      <c r="I64" s="130"/>
      <c r="J64" s="129"/>
    </row>
    <row r="65" spans="1:10" ht="18">
      <c r="A65" s="42" t="s">
        <v>662</v>
      </c>
      <c r="D65" s="8"/>
      <c r="E65" s="8"/>
      <c r="F65" s="8"/>
      <c r="G65" s="129"/>
      <c r="H65" s="129"/>
      <c r="I65" s="130"/>
      <c r="J65" s="129"/>
    </row>
    <row r="66" spans="1:10" ht="18">
      <c r="A66" s="73" t="s">
        <v>347</v>
      </c>
      <c r="D66" s="8" t="s">
        <v>301</v>
      </c>
      <c r="E66" s="8"/>
      <c r="F66" s="8" t="s">
        <v>169</v>
      </c>
      <c r="G66" s="129"/>
      <c r="H66" s="129"/>
      <c r="I66" s="130"/>
      <c r="J66" s="129"/>
    </row>
    <row r="67" spans="1:10" ht="18">
      <c r="A67" s="73" t="s">
        <v>347</v>
      </c>
      <c r="D67" s="8" t="s">
        <v>663</v>
      </c>
      <c r="E67" s="8"/>
      <c r="F67" s="8" t="s">
        <v>170</v>
      </c>
      <c r="G67" s="129"/>
      <c r="H67" s="129"/>
      <c r="I67" s="130"/>
      <c r="J67" s="129"/>
    </row>
    <row r="68" spans="1:10" ht="18">
      <c r="A68" s="73"/>
      <c r="D68" s="8" t="s">
        <v>289</v>
      </c>
      <c r="E68" s="8"/>
      <c r="F68" s="8" t="s">
        <v>140</v>
      </c>
      <c r="G68" s="129"/>
      <c r="H68" s="129"/>
      <c r="I68" s="130"/>
      <c r="J68" s="129"/>
    </row>
    <row r="69" spans="1:10" ht="18">
      <c r="A69" s="73" t="s">
        <v>256</v>
      </c>
      <c r="D69" s="8" t="s">
        <v>656</v>
      </c>
      <c r="E69" s="8"/>
      <c r="F69" s="8" t="s">
        <v>169</v>
      </c>
      <c r="G69" s="129"/>
      <c r="H69" s="129"/>
      <c r="I69" s="130"/>
      <c r="J69" s="129"/>
    </row>
    <row r="70" spans="1:10" ht="18.600000000000001" thickBot="1">
      <c r="A70" s="128" t="s">
        <v>256</v>
      </c>
      <c r="B70" s="126"/>
      <c r="C70" s="126"/>
      <c r="D70" s="11" t="s">
        <v>282</v>
      </c>
      <c r="E70" s="126"/>
      <c r="F70" s="11" t="s">
        <v>170</v>
      </c>
      <c r="G70" s="126"/>
      <c r="H70" s="126"/>
      <c r="I70" s="127"/>
      <c r="J70" s="126"/>
    </row>
    <row r="71" spans="1:10" ht="16.2" thickTop="1"/>
  </sheetData>
  <pageMargins left="0" right="0" top="0" bottom="0" header="0.30000000000000004" footer="0.30000000000000004"/>
  <pageSetup paperSize="9" scale="55" orientation="portrait" horizontalDpi="0" verticalDpi="0" copies="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63"/>
  <sheetViews>
    <sheetView topLeftCell="A47" workbookViewId="0">
      <selection activeCell="L12" sqref="L12"/>
    </sheetView>
  </sheetViews>
  <sheetFormatPr defaultColWidth="11" defaultRowHeight="21"/>
  <cols>
    <col min="1" max="1" width="55" customWidth="1"/>
    <col min="2" max="5" width="18.8984375" customWidth="1"/>
    <col min="6" max="6" width="21.3984375" customWidth="1"/>
    <col min="7" max="8" width="14.09765625" style="32" customWidth="1"/>
  </cols>
  <sheetData>
    <row r="1" spans="1:7" ht="25.8">
      <c r="A1" s="1" t="s">
        <v>82</v>
      </c>
      <c r="E1" s="19" t="s">
        <v>83</v>
      </c>
      <c r="F1" s="19"/>
    </row>
    <row r="2" spans="1:7" ht="48.6" thickBot="1">
      <c r="A2" s="14" t="s">
        <v>84</v>
      </c>
      <c r="B2" s="18" t="s">
        <v>85</v>
      </c>
      <c r="C2" s="18" t="s">
        <v>86</v>
      </c>
      <c r="D2" s="18" t="s">
        <v>87</v>
      </c>
      <c r="E2" s="18" t="s">
        <v>88</v>
      </c>
      <c r="F2" s="54" t="s">
        <v>89</v>
      </c>
      <c r="G2" s="35" t="s">
        <v>90</v>
      </c>
    </row>
    <row r="3" spans="1:7" ht="23.4" thickTop="1">
      <c r="A3" s="20" t="s">
        <v>91</v>
      </c>
      <c r="B3" s="6"/>
      <c r="C3" s="6"/>
      <c r="D3" s="6"/>
      <c r="E3" s="49"/>
      <c r="F3" s="6"/>
      <c r="G3" s="50"/>
    </row>
    <row r="4" spans="1:7">
      <c r="A4" s="39" t="s">
        <v>92</v>
      </c>
      <c r="B4" s="6" t="s">
        <v>93</v>
      </c>
      <c r="C4" s="6" t="s">
        <v>94</v>
      </c>
      <c r="D4" s="6" t="s">
        <v>93</v>
      </c>
      <c r="E4" s="6" t="s">
        <v>94</v>
      </c>
      <c r="F4" s="6" t="s">
        <v>95</v>
      </c>
      <c r="G4" s="50">
        <v>3.5</v>
      </c>
    </row>
    <row r="5" spans="1:7">
      <c r="A5" s="39" t="s">
        <v>96</v>
      </c>
      <c r="B5" s="6" t="s">
        <v>97</v>
      </c>
      <c r="C5" s="6" t="s">
        <v>98</v>
      </c>
      <c r="D5" s="6" t="s">
        <v>97</v>
      </c>
      <c r="E5" s="6" t="s">
        <v>98</v>
      </c>
      <c r="F5" s="6"/>
      <c r="G5" s="50">
        <v>3.5</v>
      </c>
    </row>
    <row r="6" spans="1:7">
      <c r="A6" s="39" t="s">
        <v>99</v>
      </c>
      <c r="B6" s="16" t="s">
        <v>100</v>
      </c>
      <c r="C6" s="16" t="s">
        <v>101</v>
      </c>
      <c r="D6" s="16" t="s">
        <v>101</v>
      </c>
      <c r="E6" s="16" t="s">
        <v>100</v>
      </c>
      <c r="F6" s="16"/>
      <c r="G6" s="117">
        <v>6</v>
      </c>
    </row>
    <row r="7" spans="1:7" ht="8.1" customHeight="1">
      <c r="A7" s="10" t="s">
        <v>15</v>
      </c>
      <c r="B7" s="8"/>
      <c r="C7" s="8"/>
      <c r="D7" s="8"/>
      <c r="E7" s="9"/>
      <c r="F7" s="6"/>
    </row>
    <row r="8" spans="1:7" ht="22.8">
      <c r="A8" s="3" t="s">
        <v>19</v>
      </c>
      <c r="B8" s="4"/>
      <c r="C8" s="4"/>
      <c r="D8" s="4"/>
      <c r="E8" s="5"/>
      <c r="F8" s="6"/>
    </row>
    <row r="9" spans="1:7">
      <c r="A9" s="39" t="s">
        <v>102</v>
      </c>
      <c r="B9" s="6" t="s">
        <v>103</v>
      </c>
      <c r="C9" s="6" t="s">
        <v>104</v>
      </c>
      <c r="D9" s="6" t="s">
        <v>103</v>
      </c>
      <c r="E9" s="7" t="s">
        <v>104</v>
      </c>
      <c r="F9" s="6"/>
      <c r="G9" s="32">
        <v>3</v>
      </c>
    </row>
    <row r="10" spans="1:7">
      <c r="A10" s="39" t="s">
        <v>105</v>
      </c>
      <c r="B10" s="6" t="s">
        <v>106</v>
      </c>
      <c r="C10" s="6" t="s">
        <v>107</v>
      </c>
      <c r="D10" s="6" t="s">
        <v>106</v>
      </c>
      <c r="E10" s="7" t="s">
        <v>107</v>
      </c>
      <c r="F10" s="6"/>
      <c r="G10" s="32">
        <v>3.5</v>
      </c>
    </row>
    <row r="11" spans="1:7" ht="9.9" customHeight="1" thickBot="1">
      <c r="A11" s="21"/>
      <c r="B11" s="11"/>
      <c r="C11" s="11"/>
      <c r="D11" s="11"/>
      <c r="E11" s="23"/>
      <c r="F11" s="11"/>
      <c r="G11" s="37"/>
    </row>
    <row r="12" spans="1:7" ht="23.4" thickTop="1">
      <c r="A12" s="3" t="s">
        <v>108</v>
      </c>
      <c r="B12" s="2"/>
      <c r="C12" s="2"/>
      <c r="D12" s="2"/>
      <c r="E12" s="7"/>
      <c r="F12" s="6"/>
      <c r="G12" s="32">
        <v>3</v>
      </c>
    </row>
    <row r="13" spans="1:7">
      <c r="A13" s="39" t="s">
        <v>109</v>
      </c>
      <c r="B13" s="2" t="s">
        <v>110</v>
      </c>
      <c r="C13" s="2" t="s">
        <v>111</v>
      </c>
      <c r="D13" s="2" t="s">
        <v>110</v>
      </c>
      <c r="E13" s="7" t="s">
        <v>111</v>
      </c>
      <c r="G13" s="32">
        <v>2</v>
      </c>
    </row>
    <row r="14" spans="1:7">
      <c r="A14" s="39"/>
      <c r="B14" s="2" t="s">
        <v>112</v>
      </c>
      <c r="C14" s="2" t="s">
        <v>113</v>
      </c>
      <c r="D14" s="2" t="s">
        <v>112</v>
      </c>
      <c r="E14" s="7" t="s">
        <v>113</v>
      </c>
      <c r="F14" s="6"/>
      <c r="G14" s="32">
        <v>2</v>
      </c>
    </row>
    <row r="15" spans="1:7">
      <c r="A15" s="40"/>
      <c r="B15" s="8" t="s">
        <v>114</v>
      </c>
      <c r="C15" s="8" t="s">
        <v>115</v>
      </c>
      <c r="D15" s="8" t="s">
        <v>114</v>
      </c>
      <c r="E15" s="9" t="s">
        <v>115</v>
      </c>
      <c r="F15" s="6"/>
      <c r="G15" s="32">
        <v>2</v>
      </c>
    </row>
    <row r="16" spans="1:7">
      <c r="A16" s="39" t="s">
        <v>116</v>
      </c>
      <c r="B16" s="2" t="s">
        <v>117</v>
      </c>
      <c r="C16" s="2" t="s">
        <v>113</v>
      </c>
      <c r="D16" s="2" t="s">
        <v>117</v>
      </c>
      <c r="E16" s="7" t="s">
        <v>113</v>
      </c>
      <c r="F16" s="6"/>
      <c r="G16" s="32">
        <v>2</v>
      </c>
    </row>
    <row r="17" spans="1:8">
      <c r="A17" s="39" t="s">
        <v>118</v>
      </c>
      <c r="B17" s="2" t="s">
        <v>110</v>
      </c>
      <c r="C17" s="2" t="s">
        <v>111</v>
      </c>
      <c r="D17" s="2" t="s">
        <v>110</v>
      </c>
      <c r="E17" s="7" t="s">
        <v>111</v>
      </c>
      <c r="F17" s="6"/>
      <c r="G17" s="32">
        <v>1</v>
      </c>
    </row>
    <row r="18" spans="1:8" ht="21.6" thickBot="1">
      <c r="A18" s="41" t="s">
        <v>118</v>
      </c>
      <c r="B18" s="11" t="s">
        <v>114</v>
      </c>
      <c r="C18" s="11" t="s">
        <v>115</v>
      </c>
      <c r="D18" s="11" t="s">
        <v>114</v>
      </c>
      <c r="E18" s="23" t="s">
        <v>115</v>
      </c>
      <c r="F18" s="6"/>
      <c r="G18" s="32">
        <v>1</v>
      </c>
    </row>
    <row r="19" spans="1:8" ht="23.4" thickTop="1">
      <c r="A19" s="13" t="s">
        <v>119</v>
      </c>
      <c r="B19" s="2"/>
      <c r="C19" s="2"/>
      <c r="D19" s="2"/>
      <c r="E19" s="7"/>
      <c r="F19" s="6"/>
    </row>
    <row r="20" spans="1:8">
      <c r="A20" s="42" t="s">
        <v>120</v>
      </c>
      <c r="B20" s="2"/>
      <c r="C20" s="2"/>
      <c r="D20" s="2"/>
      <c r="E20" s="7"/>
      <c r="F20" s="6"/>
    </row>
    <row r="21" spans="1:8">
      <c r="A21" s="39" t="s">
        <v>121</v>
      </c>
      <c r="B21" s="2" t="s">
        <v>114</v>
      </c>
      <c r="C21" s="2" t="s">
        <v>111</v>
      </c>
      <c r="D21" s="2" t="s">
        <v>114</v>
      </c>
      <c r="E21" s="7" t="s">
        <v>111</v>
      </c>
      <c r="F21" s="6" t="s">
        <v>122</v>
      </c>
      <c r="G21" s="32">
        <v>1.5</v>
      </c>
    </row>
    <row r="22" spans="1:8">
      <c r="A22" s="40" t="s">
        <v>123</v>
      </c>
      <c r="B22" s="8" t="s">
        <v>124</v>
      </c>
      <c r="C22" s="8" t="s">
        <v>125</v>
      </c>
      <c r="D22" s="8" t="s">
        <v>124</v>
      </c>
      <c r="E22" s="9" t="s">
        <v>125</v>
      </c>
      <c r="F22" s="6" t="s">
        <v>126</v>
      </c>
      <c r="G22" s="32">
        <v>3</v>
      </c>
    </row>
    <row r="23" spans="1:8">
      <c r="A23" s="42" t="s">
        <v>127</v>
      </c>
      <c r="B23" s="2"/>
      <c r="C23" s="2"/>
      <c r="D23" s="2"/>
      <c r="E23" s="7"/>
      <c r="F23" s="6" t="s">
        <v>128</v>
      </c>
    </row>
    <row r="24" spans="1:8">
      <c r="A24" s="40" t="s">
        <v>129</v>
      </c>
      <c r="B24" s="8" t="s">
        <v>130</v>
      </c>
      <c r="C24" s="8" t="s">
        <v>131</v>
      </c>
      <c r="D24" s="8" t="s">
        <v>130</v>
      </c>
      <c r="E24" s="9" t="s">
        <v>131</v>
      </c>
      <c r="F24" s="6"/>
      <c r="G24" s="32">
        <v>3.5</v>
      </c>
    </row>
    <row r="25" spans="1:8">
      <c r="A25" s="43" t="s">
        <v>132</v>
      </c>
      <c r="B25" s="2"/>
      <c r="C25" s="2"/>
      <c r="D25" s="2"/>
      <c r="E25" s="7"/>
      <c r="F25" s="6"/>
    </row>
    <row r="26" spans="1:8">
      <c r="A26" s="39" t="s">
        <v>133</v>
      </c>
      <c r="B26" s="2" t="s">
        <v>134</v>
      </c>
      <c r="C26" s="2" t="s">
        <v>135</v>
      </c>
      <c r="D26" s="2" t="s">
        <v>134</v>
      </c>
      <c r="E26" s="7" t="s">
        <v>135</v>
      </c>
      <c r="F26" s="6"/>
      <c r="G26" s="32">
        <v>4.5</v>
      </c>
    </row>
    <row r="27" spans="1:8">
      <c r="A27" s="39" t="s">
        <v>136</v>
      </c>
      <c r="B27" s="2" t="s">
        <v>137</v>
      </c>
      <c r="C27" s="2" t="s">
        <v>138</v>
      </c>
      <c r="D27" s="2" t="s">
        <v>137</v>
      </c>
      <c r="E27" s="7" t="s">
        <v>138</v>
      </c>
      <c r="F27" s="6"/>
      <c r="G27" s="32">
        <v>3.5</v>
      </c>
    </row>
    <row r="28" spans="1:8">
      <c r="A28" s="40" t="s">
        <v>139</v>
      </c>
      <c r="B28" s="8" t="s">
        <v>140</v>
      </c>
      <c r="C28" s="8" t="s">
        <v>140</v>
      </c>
      <c r="D28" s="8" t="s">
        <v>140</v>
      </c>
      <c r="E28" s="9" t="s">
        <v>140</v>
      </c>
      <c r="F28" s="6"/>
      <c r="H28" s="32">
        <v>5</v>
      </c>
    </row>
    <row r="29" spans="1:8" ht="11.1" customHeight="1" thickBot="1">
      <c r="A29" s="22"/>
      <c r="B29" s="12"/>
      <c r="C29" s="12"/>
      <c r="D29" s="12"/>
      <c r="E29" s="24"/>
      <c r="F29" s="6"/>
    </row>
    <row r="30" spans="1:8" ht="23.4" thickTop="1">
      <c r="A30" s="13" t="s">
        <v>141</v>
      </c>
      <c r="B30" s="2"/>
      <c r="C30" s="2"/>
      <c r="D30" s="2"/>
      <c r="E30" s="7"/>
      <c r="F30" s="6"/>
    </row>
    <row r="31" spans="1:8">
      <c r="A31" s="42" t="s">
        <v>142</v>
      </c>
      <c r="B31" s="16" t="s">
        <v>143</v>
      </c>
      <c r="C31" s="16" t="s">
        <v>143</v>
      </c>
      <c r="D31" s="16" t="s">
        <v>143</v>
      </c>
      <c r="E31" s="17" t="s">
        <v>143</v>
      </c>
      <c r="F31" s="16"/>
      <c r="G31" s="32">
        <v>5</v>
      </c>
    </row>
    <row r="32" spans="1:8">
      <c r="A32" s="42" t="s">
        <v>144</v>
      </c>
      <c r="B32" s="2"/>
      <c r="C32" s="2"/>
      <c r="D32" s="2"/>
      <c r="E32" s="7"/>
      <c r="F32" s="6"/>
    </row>
    <row r="33" spans="1:8">
      <c r="A33" s="39" t="s">
        <v>145</v>
      </c>
      <c r="B33" s="2" t="s">
        <v>112</v>
      </c>
      <c r="C33" s="2" t="s">
        <v>146</v>
      </c>
      <c r="D33" s="2" t="s">
        <v>112</v>
      </c>
      <c r="E33" s="7" t="s">
        <v>146</v>
      </c>
      <c r="G33" s="32">
        <v>4.5</v>
      </c>
    </row>
    <row r="34" spans="1:8">
      <c r="A34" s="40" t="s">
        <v>147</v>
      </c>
      <c r="B34" s="8" t="s">
        <v>148</v>
      </c>
      <c r="C34" s="8" t="s">
        <v>149</v>
      </c>
      <c r="D34" s="8" t="s">
        <v>148</v>
      </c>
      <c r="E34" s="9" t="s">
        <v>149</v>
      </c>
      <c r="G34" s="32">
        <v>3.5</v>
      </c>
    </row>
    <row r="35" spans="1:8">
      <c r="A35" s="42" t="s">
        <v>150</v>
      </c>
      <c r="B35" s="2"/>
      <c r="C35" s="2"/>
      <c r="D35" s="2"/>
      <c r="E35" s="7"/>
    </row>
    <row r="36" spans="1:8">
      <c r="A36" s="39" t="s">
        <v>121</v>
      </c>
      <c r="B36" s="2" t="s">
        <v>151</v>
      </c>
      <c r="C36" s="2" t="s">
        <v>113</v>
      </c>
      <c r="D36" s="2" t="s">
        <v>151</v>
      </c>
      <c r="E36" s="7" t="s">
        <v>113</v>
      </c>
      <c r="F36" s="6"/>
      <c r="G36" s="32">
        <v>1.5</v>
      </c>
    </row>
    <row r="37" spans="1:8">
      <c r="A37" s="39" t="s">
        <v>152</v>
      </c>
      <c r="B37" s="2" t="s">
        <v>153</v>
      </c>
      <c r="C37" s="2" t="s">
        <v>153</v>
      </c>
      <c r="D37" s="2" t="s">
        <v>153</v>
      </c>
      <c r="E37" s="7" t="s">
        <v>153</v>
      </c>
      <c r="F37" s="6"/>
      <c r="H37" s="32">
        <v>5</v>
      </c>
    </row>
    <row r="38" spans="1:8">
      <c r="A38" s="39" t="s">
        <v>123</v>
      </c>
      <c r="B38" s="2" t="s">
        <v>154</v>
      </c>
      <c r="C38" s="2" t="s">
        <v>154</v>
      </c>
      <c r="D38" s="2" t="s">
        <v>154</v>
      </c>
      <c r="E38" s="7" t="s">
        <v>154</v>
      </c>
      <c r="F38" s="6"/>
      <c r="H38" s="32">
        <v>3</v>
      </c>
    </row>
    <row r="39" spans="1:8">
      <c r="A39" s="40" t="s">
        <v>155</v>
      </c>
      <c r="B39" s="52" t="s">
        <v>156</v>
      </c>
      <c r="C39" s="52" t="s">
        <v>157</v>
      </c>
      <c r="D39" s="52" t="s">
        <v>156</v>
      </c>
      <c r="E39" s="53" t="s">
        <v>157</v>
      </c>
      <c r="F39" s="15"/>
      <c r="G39" s="32">
        <v>3.5</v>
      </c>
      <c r="H39" s="32" t="s">
        <v>15</v>
      </c>
    </row>
    <row r="40" spans="1:8">
      <c r="A40" s="42" t="s">
        <v>158</v>
      </c>
      <c r="B40" s="2"/>
      <c r="C40" s="2"/>
      <c r="D40" s="2"/>
      <c r="E40" s="7"/>
      <c r="F40" s="6"/>
      <c r="H40" s="32" t="s">
        <v>15</v>
      </c>
    </row>
    <row r="41" spans="1:8">
      <c r="A41" s="39" t="s">
        <v>145</v>
      </c>
      <c r="B41" s="51" t="s">
        <v>159</v>
      </c>
      <c r="C41" s="51" t="s">
        <v>160</v>
      </c>
      <c r="D41" s="51" t="s">
        <v>159</v>
      </c>
      <c r="E41" s="26" t="s">
        <v>160</v>
      </c>
      <c r="F41" s="15"/>
      <c r="G41" s="32">
        <v>4.5</v>
      </c>
    </row>
    <row r="42" spans="1:8">
      <c r="A42" s="40" t="s">
        <v>147</v>
      </c>
      <c r="B42" s="8" t="s">
        <v>161</v>
      </c>
      <c r="C42" s="8" t="s">
        <v>162</v>
      </c>
      <c r="D42" s="8" t="s">
        <v>161</v>
      </c>
      <c r="E42" s="9" t="s">
        <v>162</v>
      </c>
      <c r="F42" s="6"/>
      <c r="G42" s="32">
        <v>3.5</v>
      </c>
    </row>
    <row r="43" spans="1:8">
      <c r="A43" s="42" t="s">
        <v>163</v>
      </c>
      <c r="B43" s="2"/>
      <c r="C43" s="2"/>
      <c r="D43" s="2"/>
      <c r="E43" s="7"/>
      <c r="F43" s="6"/>
    </row>
    <row r="44" spans="1:8">
      <c r="A44" s="39" t="s">
        <v>164</v>
      </c>
      <c r="B44" s="2" t="s">
        <v>165</v>
      </c>
      <c r="C44" s="2" t="s">
        <v>115</v>
      </c>
      <c r="D44" s="2" t="s">
        <v>165</v>
      </c>
      <c r="E44" s="7" t="s">
        <v>115</v>
      </c>
      <c r="F44" s="6" t="s">
        <v>122</v>
      </c>
      <c r="G44" s="32">
        <v>1.5</v>
      </c>
    </row>
    <row r="45" spans="1:8">
      <c r="A45" s="39" t="s">
        <v>145</v>
      </c>
      <c r="B45" s="2" t="s">
        <v>166</v>
      </c>
      <c r="C45" s="2" t="s">
        <v>167</v>
      </c>
      <c r="D45" s="2" t="s">
        <v>166</v>
      </c>
      <c r="E45" s="7" t="s">
        <v>167</v>
      </c>
      <c r="F45" s="6" t="s">
        <v>126</v>
      </c>
      <c r="G45" s="32">
        <v>4.5</v>
      </c>
    </row>
    <row r="46" spans="1:8">
      <c r="A46" s="44" t="s">
        <v>168</v>
      </c>
      <c r="B46" s="2" t="s">
        <v>169</v>
      </c>
      <c r="C46" s="2" t="s">
        <v>169</v>
      </c>
      <c r="D46" s="2" t="s">
        <v>169</v>
      </c>
      <c r="E46" s="7" t="s">
        <v>169</v>
      </c>
      <c r="F46" s="6" t="s">
        <v>128</v>
      </c>
      <c r="H46" s="32">
        <v>5</v>
      </c>
    </row>
    <row r="47" spans="1:8">
      <c r="A47" s="44" t="s">
        <v>168</v>
      </c>
      <c r="B47" s="2" t="s">
        <v>170</v>
      </c>
      <c r="C47" s="2" t="s">
        <v>170</v>
      </c>
      <c r="D47" s="2" t="s">
        <v>170</v>
      </c>
      <c r="E47" s="7" t="s">
        <v>170</v>
      </c>
      <c r="F47" s="6"/>
      <c r="H47" s="32">
        <v>3</v>
      </c>
    </row>
    <row r="48" spans="1:8">
      <c r="A48" s="39" t="s">
        <v>171</v>
      </c>
      <c r="B48" s="2" t="s">
        <v>172</v>
      </c>
      <c r="C48" s="2" t="s">
        <v>173</v>
      </c>
      <c r="D48" s="2" t="s">
        <v>172</v>
      </c>
      <c r="E48" s="7" t="s">
        <v>173</v>
      </c>
      <c r="F48" s="6"/>
      <c r="G48" s="32">
        <v>3</v>
      </c>
    </row>
    <row r="49" spans="1:8" ht="6" customHeight="1" thickBot="1">
      <c r="A49" s="45"/>
      <c r="B49" s="11"/>
      <c r="C49" s="11"/>
      <c r="D49" s="11"/>
      <c r="E49" s="23"/>
      <c r="F49" s="6"/>
    </row>
    <row r="50" spans="1:8" ht="21.6" thickTop="1">
      <c r="A50" s="42" t="s">
        <v>174</v>
      </c>
      <c r="E50" s="25"/>
      <c r="F50" s="55"/>
    </row>
    <row r="51" spans="1:8">
      <c r="A51" s="39" t="s">
        <v>175</v>
      </c>
      <c r="B51" s="15" t="s">
        <v>165</v>
      </c>
      <c r="C51" s="15" t="s">
        <v>111</v>
      </c>
      <c r="D51" s="15" t="s">
        <v>165</v>
      </c>
      <c r="E51" s="26" t="s">
        <v>111</v>
      </c>
      <c r="F51" s="15"/>
      <c r="G51" s="32">
        <v>2</v>
      </c>
    </row>
    <row r="52" spans="1:8">
      <c r="A52" s="39" t="s">
        <v>175</v>
      </c>
      <c r="B52" s="15" t="s">
        <v>172</v>
      </c>
      <c r="C52" s="15" t="s">
        <v>113</v>
      </c>
      <c r="D52" s="15" t="s">
        <v>172</v>
      </c>
      <c r="E52" s="26" t="s">
        <v>113</v>
      </c>
      <c r="F52" s="15"/>
      <c r="G52" s="32">
        <v>2</v>
      </c>
    </row>
    <row r="53" spans="1:8" ht="21.6" thickBot="1">
      <c r="A53" s="41" t="s">
        <v>176</v>
      </c>
      <c r="B53" s="11" t="s">
        <v>106</v>
      </c>
      <c r="C53" s="11" t="s">
        <v>177</v>
      </c>
      <c r="D53" s="11" t="s">
        <v>106</v>
      </c>
      <c r="E53" s="23" t="s">
        <v>177</v>
      </c>
      <c r="F53" s="6"/>
      <c r="G53" s="32">
        <v>0.5</v>
      </c>
    </row>
    <row r="54" spans="1:8" ht="21.6" thickTop="1">
      <c r="A54" s="46" t="s">
        <v>178</v>
      </c>
      <c r="B54" s="27"/>
      <c r="C54" s="27"/>
      <c r="D54" s="27"/>
      <c r="E54" s="28"/>
      <c r="F54" s="6"/>
    </row>
    <row r="55" spans="1:8">
      <c r="A55" s="47" t="s">
        <v>179</v>
      </c>
      <c r="B55" s="29" t="s">
        <v>165</v>
      </c>
      <c r="C55" s="29" t="s">
        <v>113</v>
      </c>
      <c r="D55" s="29" t="s">
        <v>165</v>
      </c>
      <c r="E55" s="30" t="s">
        <v>113</v>
      </c>
      <c r="F55" s="6"/>
      <c r="G55" s="32">
        <v>3</v>
      </c>
    </row>
    <row r="56" spans="1:8" ht="21.6" thickBot="1">
      <c r="A56" s="48" t="s">
        <v>105</v>
      </c>
      <c r="B56" s="31" t="s">
        <v>114</v>
      </c>
      <c r="C56" s="31" t="s">
        <v>111</v>
      </c>
      <c r="D56" s="31" t="s">
        <v>114</v>
      </c>
      <c r="E56" s="38" t="s">
        <v>111</v>
      </c>
      <c r="F56" s="6"/>
      <c r="G56" s="32">
        <v>3</v>
      </c>
    </row>
    <row r="57" spans="1:8" ht="21.6" thickTop="1">
      <c r="A57" s="118" t="s">
        <v>180</v>
      </c>
      <c r="F57" s="6"/>
      <c r="G57" s="32" t="s">
        <v>15</v>
      </c>
      <c r="H57" s="32" t="s">
        <v>15</v>
      </c>
    </row>
    <row r="58" spans="1:8">
      <c r="A58" s="73" t="s">
        <v>181</v>
      </c>
      <c r="G58" s="119" t="s">
        <v>15</v>
      </c>
      <c r="H58" s="34" t="s">
        <v>15</v>
      </c>
    </row>
    <row r="59" spans="1:8">
      <c r="A59" s="73" t="s">
        <v>182</v>
      </c>
      <c r="B59" s="36" t="s">
        <v>114</v>
      </c>
      <c r="C59" s="36" t="s">
        <v>183</v>
      </c>
      <c r="D59" s="36" t="s">
        <v>114</v>
      </c>
      <c r="E59" s="36" t="s">
        <v>183</v>
      </c>
      <c r="F59" s="36"/>
    </row>
    <row r="60" spans="1:8">
      <c r="A60" s="73" t="s">
        <v>184</v>
      </c>
      <c r="B60" s="36" t="s">
        <v>117</v>
      </c>
      <c r="C60" s="36" t="s">
        <v>115</v>
      </c>
      <c r="D60" s="36" t="s">
        <v>117</v>
      </c>
      <c r="E60" s="36" t="s">
        <v>115</v>
      </c>
      <c r="F60" s="36"/>
    </row>
    <row r="61" spans="1:8">
      <c r="B61" s="36" t="s">
        <v>110</v>
      </c>
      <c r="C61" s="36" t="s">
        <v>113</v>
      </c>
      <c r="D61" s="36" t="s">
        <v>110</v>
      </c>
      <c r="E61" s="36" t="s">
        <v>113</v>
      </c>
      <c r="F61" s="36"/>
    </row>
    <row r="62" spans="1:8">
      <c r="A62" s="73" t="s">
        <v>185</v>
      </c>
      <c r="B62" s="36" t="s">
        <v>114</v>
      </c>
      <c r="C62" s="36" t="str">
        <f>C59</f>
        <v>K Williams</v>
      </c>
      <c r="D62" s="36" t="s">
        <v>114</v>
      </c>
      <c r="E62" s="36" t="str">
        <f>E59</f>
        <v>K Williams</v>
      </c>
      <c r="F62" s="36"/>
    </row>
    <row r="63" spans="1:8">
      <c r="A63" s="73" t="s">
        <v>186</v>
      </c>
      <c r="B63" s="36" t="str">
        <f>B61</f>
        <v>C.Dawson</v>
      </c>
      <c r="C63" s="36" t="str">
        <f>C61</f>
        <v>C. Whelan</v>
      </c>
      <c r="D63" s="36" t="str">
        <f>D61</f>
        <v>C.Dawson</v>
      </c>
      <c r="E63" s="36" t="str">
        <f>E61</f>
        <v>C. Whelan</v>
      </c>
      <c r="F63" s="36"/>
    </row>
  </sheetData>
  <pageMargins left="0" right="0" top="0" bottom="0" header="0.30000000000000004" footer="0.30000000000000004"/>
  <pageSetup paperSize="9" scale="53" orientation="portrait" horizontalDpi="0" verticalDpi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72"/>
  <sheetViews>
    <sheetView topLeftCell="A22" workbookViewId="0">
      <selection activeCell="G77" sqref="G77"/>
    </sheetView>
  </sheetViews>
  <sheetFormatPr defaultColWidth="11" defaultRowHeight="21"/>
  <cols>
    <col min="1" max="1" width="55" customWidth="1"/>
    <col min="2" max="2" width="18.8984375" customWidth="1"/>
    <col min="3" max="5" width="18.8984375" hidden="1" customWidth="1"/>
    <col min="6" max="6" width="21.3984375" customWidth="1"/>
    <col min="7" max="8" width="14.09765625" style="32" customWidth="1"/>
  </cols>
  <sheetData>
    <row r="1" spans="1:7" ht="25.8">
      <c r="A1" s="1" t="s">
        <v>82</v>
      </c>
      <c r="E1" s="19" t="s">
        <v>83</v>
      </c>
      <c r="F1" s="19"/>
    </row>
    <row r="2" spans="1:7" ht="48.6" thickBot="1">
      <c r="A2" s="14" t="s">
        <v>84</v>
      </c>
      <c r="B2" s="18" t="s">
        <v>85</v>
      </c>
      <c r="C2" s="18" t="s">
        <v>86</v>
      </c>
      <c r="D2" s="18" t="s">
        <v>87</v>
      </c>
      <c r="E2" s="18" t="s">
        <v>88</v>
      </c>
      <c r="F2" s="120" t="s">
        <v>668</v>
      </c>
      <c r="G2" s="35" t="s">
        <v>90</v>
      </c>
    </row>
    <row r="3" spans="1:7" ht="23.4" thickTop="1">
      <c r="A3" s="20" t="s">
        <v>91</v>
      </c>
      <c r="B3" s="6"/>
      <c r="C3" s="6"/>
      <c r="D3" s="6"/>
      <c r="E3" s="49"/>
      <c r="F3" s="6"/>
      <c r="G3" s="50"/>
    </row>
    <row r="4" spans="1:7">
      <c r="A4" s="39" t="s">
        <v>92</v>
      </c>
      <c r="B4" s="6" t="s">
        <v>93</v>
      </c>
      <c r="C4" s="6" t="s">
        <v>94</v>
      </c>
      <c r="D4" s="6" t="s">
        <v>93</v>
      </c>
      <c r="E4" s="6" t="s">
        <v>94</v>
      </c>
      <c r="F4" s="6" t="s">
        <v>95</v>
      </c>
      <c r="G4" s="50">
        <v>3.5</v>
      </c>
    </row>
    <row r="5" spans="1:7">
      <c r="A5" s="39" t="s">
        <v>96</v>
      </c>
      <c r="B5" s="6" t="s">
        <v>97</v>
      </c>
      <c r="C5" s="6" t="s">
        <v>98</v>
      </c>
      <c r="D5" s="6" t="s">
        <v>97</v>
      </c>
      <c r="E5" s="6" t="s">
        <v>98</v>
      </c>
      <c r="F5" s="6"/>
      <c r="G5" s="50">
        <v>3.5</v>
      </c>
    </row>
    <row r="6" spans="1:7">
      <c r="A6" s="39"/>
      <c r="B6" s="6"/>
      <c r="C6" s="6"/>
      <c r="D6" s="6"/>
      <c r="E6" s="6"/>
      <c r="F6" s="6"/>
      <c r="G6" s="50"/>
    </row>
    <row r="7" spans="1:7">
      <c r="A7" s="39"/>
      <c r="B7" s="16" t="s">
        <v>100</v>
      </c>
      <c r="C7" s="16" t="s">
        <v>101</v>
      </c>
      <c r="D7" s="16" t="s">
        <v>101</v>
      </c>
      <c r="E7" s="16" t="s">
        <v>100</v>
      </c>
      <c r="F7" s="16"/>
      <c r="G7" s="117" t="s">
        <v>15</v>
      </c>
    </row>
    <row r="8" spans="1:7">
      <c r="A8" s="39"/>
      <c r="B8" s="16" t="s">
        <v>100</v>
      </c>
      <c r="C8" s="16" t="s">
        <v>101</v>
      </c>
      <c r="D8" s="16" t="s">
        <v>101</v>
      </c>
      <c r="E8" s="16" t="s">
        <v>100</v>
      </c>
      <c r="F8" s="16"/>
      <c r="G8" s="117" t="s">
        <v>15</v>
      </c>
    </row>
    <row r="9" spans="1:7">
      <c r="A9" s="39" t="s">
        <v>99</v>
      </c>
      <c r="B9" s="16" t="s">
        <v>100</v>
      </c>
      <c r="C9" s="16" t="s">
        <v>101</v>
      </c>
      <c r="D9" s="16" t="s">
        <v>101</v>
      </c>
      <c r="E9" s="16" t="s">
        <v>100</v>
      </c>
      <c r="F9" s="16"/>
      <c r="G9" s="117" t="s">
        <v>15</v>
      </c>
    </row>
    <row r="10" spans="1:7" ht="8.1" customHeight="1">
      <c r="A10" s="10" t="s">
        <v>15</v>
      </c>
      <c r="B10" s="8"/>
      <c r="C10" s="8"/>
      <c r="D10" s="8"/>
      <c r="E10" s="9"/>
      <c r="F10" s="6"/>
    </row>
    <row r="11" spans="1:7" ht="22.8">
      <c r="A11" s="3" t="s">
        <v>19</v>
      </c>
      <c r="B11" s="4"/>
      <c r="C11" s="4"/>
      <c r="D11" s="4"/>
      <c r="E11" s="5"/>
      <c r="F11" s="6"/>
    </row>
    <row r="12" spans="1:7">
      <c r="A12" s="39" t="s">
        <v>102</v>
      </c>
      <c r="B12" s="6" t="s">
        <v>103</v>
      </c>
      <c r="C12" s="6" t="s">
        <v>104</v>
      </c>
      <c r="D12" s="6" t="s">
        <v>103</v>
      </c>
      <c r="E12" s="7" t="s">
        <v>104</v>
      </c>
      <c r="F12" s="6"/>
      <c r="G12" s="32">
        <v>3</v>
      </c>
    </row>
    <row r="13" spans="1:7">
      <c r="A13" s="39" t="s">
        <v>105</v>
      </c>
      <c r="B13" s="6" t="s">
        <v>106</v>
      </c>
      <c r="C13" s="6" t="s">
        <v>107</v>
      </c>
      <c r="D13" s="6" t="s">
        <v>106</v>
      </c>
      <c r="E13" s="7" t="s">
        <v>107</v>
      </c>
      <c r="F13" s="6"/>
      <c r="G13" s="32">
        <v>3.5</v>
      </c>
    </row>
    <row r="14" spans="1:7" ht="9.9" customHeight="1" thickBot="1">
      <c r="A14" s="21"/>
      <c r="B14" s="11"/>
      <c r="C14" s="11"/>
      <c r="D14" s="11"/>
      <c r="E14" s="23"/>
      <c r="F14" s="11"/>
      <c r="G14" s="37"/>
    </row>
    <row r="15" spans="1:7" ht="23.4" thickTop="1">
      <c r="A15" s="3" t="s">
        <v>108</v>
      </c>
      <c r="B15" s="2"/>
      <c r="C15" s="2"/>
      <c r="D15" s="2"/>
      <c r="E15" s="7"/>
      <c r="F15" s="6"/>
      <c r="G15" s="32">
        <v>3</v>
      </c>
    </row>
    <row r="16" spans="1:7">
      <c r="A16" s="39" t="s">
        <v>669</v>
      </c>
      <c r="B16" s="2" t="s">
        <v>110</v>
      </c>
      <c r="C16" s="2" t="s">
        <v>111</v>
      </c>
      <c r="D16" s="2" t="s">
        <v>110</v>
      </c>
      <c r="E16" s="7" t="s">
        <v>111</v>
      </c>
      <c r="G16" s="32">
        <v>3</v>
      </c>
    </row>
    <row r="17" spans="1:8">
      <c r="A17" s="39"/>
      <c r="B17" s="2" t="s">
        <v>112</v>
      </c>
      <c r="C17" s="2" t="s">
        <v>113</v>
      </c>
      <c r="D17" s="2" t="s">
        <v>112</v>
      </c>
      <c r="E17" s="7" t="s">
        <v>113</v>
      </c>
      <c r="F17" s="6"/>
      <c r="G17" s="32">
        <v>3</v>
      </c>
    </row>
    <row r="18" spans="1:8">
      <c r="A18" s="40"/>
      <c r="B18" s="8" t="s">
        <v>114</v>
      </c>
      <c r="C18" s="8" t="s">
        <v>115</v>
      </c>
      <c r="D18" s="8" t="s">
        <v>114</v>
      </c>
      <c r="E18" s="9" t="s">
        <v>115</v>
      </c>
      <c r="F18" s="6"/>
      <c r="G18" s="32">
        <v>3</v>
      </c>
    </row>
    <row r="19" spans="1:8">
      <c r="A19" s="39" t="s">
        <v>116</v>
      </c>
      <c r="B19" s="2" t="s">
        <v>117</v>
      </c>
      <c r="C19" s="2" t="s">
        <v>113</v>
      </c>
      <c r="D19" s="2" t="s">
        <v>117</v>
      </c>
      <c r="E19" s="7" t="s">
        <v>113</v>
      </c>
      <c r="F19" s="6"/>
      <c r="G19" s="32">
        <v>2</v>
      </c>
    </row>
    <row r="20" spans="1:8">
      <c r="A20" s="39" t="s">
        <v>118</v>
      </c>
      <c r="B20" s="2" t="s">
        <v>110</v>
      </c>
      <c r="C20" s="2" t="s">
        <v>111</v>
      </c>
      <c r="D20" s="2" t="s">
        <v>110</v>
      </c>
      <c r="E20" s="7" t="s">
        <v>111</v>
      </c>
      <c r="F20" s="6"/>
      <c r="G20" s="32">
        <v>1</v>
      </c>
    </row>
    <row r="21" spans="1:8" ht="21.6" thickBot="1">
      <c r="A21" s="41" t="s">
        <v>118</v>
      </c>
      <c r="B21" s="11" t="s">
        <v>114</v>
      </c>
      <c r="C21" s="11" t="s">
        <v>115</v>
      </c>
      <c r="D21" s="11" t="s">
        <v>114</v>
      </c>
      <c r="E21" s="23" t="s">
        <v>115</v>
      </c>
      <c r="F21" s="6"/>
      <c r="G21" s="32">
        <v>1</v>
      </c>
    </row>
    <row r="22" spans="1:8" ht="23.4" thickTop="1">
      <c r="A22" s="13" t="s">
        <v>119</v>
      </c>
      <c r="B22" s="2"/>
      <c r="C22" s="2"/>
      <c r="D22" s="2"/>
      <c r="E22" s="7"/>
      <c r="F22" s="6"/>
    </row>
    <row r="23" spans="1:8">
      <c r="A23" s="42" t="s">
        <v>120</v>
      </c>
      <c r="B23" s="2"/>
      <c r="C23" s="2"/>
      <c r="D23" s="2"/>
      <c r="E23" s="7"/>
      <c r="F23" s="6"/>
    </row>
    <row r="24" spans="1:8">
      <c r="A24" s="39" t="s">
        <v>121</v>
      </c>
      <c r="B24" s="2" t="s">
        <v>114</v>
      </c>
      <c r="C24" s="2" t="s">
        <v>111</v>
      </c>
      <c r="D24" s="2" t="s">
        <v>114</v>
      </c>
      <c r="E24" s="7" t="s">
        <v>111</v>
      </c>
      <c r="F24" s="6" t="s">
        <v>122</v>
      </c>
      <c r="G24" s="32">
        <v>1.5</v>
      </c>
    </row>
    <row r="25" spans="1:8">
      <c r="A25" s="40" t="s">
        <v>123</v>
      </c>
      <c r="B25" s="8" t="s">
        <v>124</v>
      </c>
      <c r="C25" s="8" t="s">
        <v>125</v>
      </c>
      <c r="D25" s="8" t="s">
        <v>124</v>
      </c>
      <c r="E25" s="9" t="s">
        <v>125</v>
      </c>
      <c r="F25" s="6" t="s">
        <v>126</v>
      </c>
      <c r="G25" s="32">
        <v>3</v>
      </c>
    </row>
    <row r="26" spans="1:8">
      <c r="A26" s="42" t="s">
        <v>127</v>
      </c>
      <c r="B26" s="2"/>
      <c r="C26" s="2"/>
      <c r="D26" s="2"/>
      <c r="E26" s="7"/>
      <c r="F26" s="6" t="s">
        <v>128</v>
      </c>
    </row>
    <row r="27" spans="1:8">
      <c r="A27" s="40" t="s">
        <v>129</v>
      </c>
      <c r="B27" s="8" t="s">
        <v>130</v>
      </c>
      <c r="C27" s="8" t="s">
        <v>131</v>
      </c>
      <c r="D27" s="8" t="s">
        <v>130</v>
      </c>
      <c r="E27" s="9" t="s">
        <v>131</v>
      </c>
      <c r="F27" s="6"/>
      <c r="G27" s="32">
        <v>3.5</v>
      </c>
    </row>
    <row r="28" spans="1:8">
      <c r="A28" s="43" t="s">
        <v>132</v>
      </c>
      <c r="B28" s="2"/>
      <c r="C28" s="2"/>
      <c r="D28" s="2"/>
      <c r="E28" s="7"/>
      <c r="F28" s="6"/>
    </row>
    <row r="29" spans="1:8">
      <c r="A29" s="39" t="s">
        <v>133</v>
      </c>
      <c r="B29" s="2" t="s">
        <v>134</v>
      </c>
      <c r="C29" s="2" t="s">
        <v>135</v>
      </c>
      <c r="D29" s="2" t="s">
        <v>134</v>
      </c>
      <c r="E29" s="7" t="s">
        <v>135</v>
      </c>
      <c r="F29" s="6"/>
      <c r="G29" s="32">
        <v>4.5</v>
      </c>
    </row>
    <row r="30" spans="1:8">
      <c r="A30" s="39" t="s">
        <v>136</v>
      </c>
      <c r="B30" s="2" t="s">
        <v>137</v>
      </c>
      <c r="C30" s="2" t="s">
        <v>138</v>
      </c>
      <c r="D30" s="2" t="s">
        <v>137</v>
      </c>
      <c r="E30" s="7" t="s">
        <v>138</v>
      </c>
      <c r="F30" s="6"/>
      <c r="G30" s="32">
        <v>3.5</v>
      </c>
    </row>
    <row r="31" spans="1:8">
      <c r="A31" s="6" t="s">
        <v>670</v>
      </c>
      <c r="B31" s="121" t="s">
        <v>140</v>
      </c>
      <c r="C31" s="2"/>
      <c r="D31" s="2"/>
      <c r="E31" s="7"/>
      <c r="F31" s="6"/>
    </row>
    <row r="32" spans="1:8">
      <c r="A32" s="40" t="s">
        <v>671</v>
      </c>
      <c r="B32" s="80" t="s">
        <v>672</v>
      </c>
      <c r="C32" s="8" t="s">
        <v>140</v>
      </c>
      <c r="D32" s="8" t="s">
        <v>140</v>
      </c>
      <c r="E32" s="9" t="s">
        <v>140</v>
      </c>
      <c r="F32" s="6"/>
      <c r="H32" s="32">
        <v>5</v>
      </c>
    </row>
    <row r="33" spans="1:8" ht="11.1" customHeight="1" thickBot="1">
      <c r="A33" s="22"/>
      <c r="B33" s="12"/>
      <c r="C33" s="12"/>
      <c r="D33" s="12"/>
      <c r="E33" s="24"/>
      <c r="F33" s="6"/>
    </row>
    <row r="34" spans="1:8" ht="23.4" thickTop="1">
      <c r="A34" s="13" t="s">
        <v>141</v>
      </c>
      <c r="B34" s="2"/>
      <c r="C34" s="2"/>
      <c r="D34" s="2"/>
      <c r="E34" s="7"/>
      <c r="F34" s="6"/>
    </row>
    <row r="35" spans="1:8">
      <c r="A35" s="42" t="s">
        <v>142</v>
      </c>
      <c r="B35" s="16" t="s">
        <v>143</v>
      </c>
      <c r="C35" s="16" t="s">
        <v>143</v>
      </c>
      <c r="D35" s="16" t="s">
        <v>143</v>
      </c>
      <c r="E35" s="17" t="s">
        <v>143</v>
      </c>
      <c r="F35" s="16"/>
      <c r="G35" s="32">
        <v>5</v>
      </c>
    </row>
    <row r="36" spans="1:8">
      <c r="A36" s="42" t="s">
        <v>144</v>
      </c>
      <c r="B36" s="2"/>
      <c r="C36" s="2"/>
      <c r="D36" s="2"/>
      <c r="E36" s="7"/>
      <c r="F36" s="6"/>
    </row>
    <row r="37" spans="1:8">
      <c r="A37" s="39" t="s">
        <v>145</v>
      </c>
      <c r="B37" s="2" t="s">
        <v>112</v>
      </c>
      <c r="C37" s="2" t="s">
        <v>146</v>
      </c>
      <c r="D37" s="2" t="s">
        <v>112</v>
      </c>
      <c r="E37" s="7" t="s">
        <v>146</v>
      </c>
      <c r="G37" s="32">
        <v>4.5</v>
      </c>
    </row>
    <row r="38" spans="1:8">
      <c r="A38" s="40" t="s">
        <v>147</v>
      </c>
      <c r="B38" s="8" t="s">
        <v>148</v>
      </c>
      <c r="C38" s="8" t="s">
        <v>149</v>
      </c>
      <c r="D38" s="8" t="s">
        <v>148</v>
      </c>
      <c r="E38" s="9" t="s">
        <v>149</v>
      </c>
      <c r="G38" s="32">
        <v>3.5</v>
      </c>
    </row>
    <row r="39" spans="1:8">
      <c r="A39" s="42" t="s">
        <v>150</v>
      </c>
      <c r="B39" s="2"/>
      <c r="C39" s="2"/>
      <c r="D39" s="2"/>
      <c r="E39" s="7"/>
    </row>
    <row r="40" spans="1:8">
      <c r="A40" s="39" t="s">
        <v>121</v>
      </c>
      <c r="B40" s="78" t="s">
        <v>673</v>
      </c>
      <c r="C40" s="2" t="s">
        <v>113</v>
      </c>
      <c r="D40" s="2" t="s">
        <v>151</v>
      </c>
      <c r="E40" s="7" t="s">
        <v>113</v>
      </c>
      <c r="F40" s="6"/>
      <c r="G40" s="32">
        <v>1.5</v>
      </c>
    </row>
    <row r="41" spans="1:8">
      <c r="A41" s="39" t="s">
        <v>674</v>
      </c>
      <c r="B41" s="2" t="s">
        <v>153</v>
      </c>
      <c r="C41" s="2"/>
      <c r="D41" s="2"/>
      <c r="E41" s="7"/>
      <c r="F41" s="6"/>
    </row>
    <row r="42" spans="1:8">
      <c r="A42" s="39" t="s">
        <v>674</v>
      </c>
      <c r="B42" s="2" t="s">
        <v>154</v>
      </c>
      <c r="C42" s="2"/>
      <c r="D42" s="2"/>
      <c r="E42" s="7"/>
      <c r="F42" s="6"/>
    </row>
    <row r="43" spans="1:8">
      <c r="A43" s="44" t="s">
        <v>648</v>
      </c>
      <c r="C43" s="2" t="s">
        <v>153</v>
      </c>
      <c r="D43" s="2" t="s">
        <v>153</v>
      </c>
      <c r="E43" s="7" t="s">
        <v>153</v>
      </c>
      <c r="F43" s="6"/>
      <c r="H43" s="32">
        <v>5</v>
      </c>
    </row>
    <row r="44" spans="1:8">
      <c r="A44" s="44" t="s">
        <v>648</v>
      </c>
      <c r="B44" s="2" t="s">
        <v>154</v>
      </c>
      <c r="C44" s="2" t="s">
        <v>154</v>
      </c>
      <c r="D44" s="2" t="s">
        <v>154</v>
      </c>
      <c r="E44" s="7" t="s">
        <v>154</v>
      </c>
      <c r="F44" s="6"/>
      <c r="H44" s="32">
        <v>3</v>
      </c>
    </row>
    <row r="45" spans="1:8">
      <c r="A45" s="40" t="s">
        <v>155</v>
      </c>
      <c r="B45" s="52" t="s">
        <v>156</v>
      </c>
      <c r="C45" s="52" t="s">
        <v>157</v>
      </c>
      <c r="D45" s="52" t="s">
        <v>156</v>
      </c>
      <c r="E45" s="53" t="s">
        <v>157</v>
      </c>
      <c r="F45" s="15"/>
      <c r="G45" s="32">
        <v>3.5</v>
      </c>
      <c r="H45" s="32" t="s">
        <v>15</v>
      </c>
    </row>
    <row r="46" spans="1:8">
      <c r="A46" s="42" t="s">
        <v>158</v>
      </c>
      <c r="B46" s="2"/>
      <c r="C46" s="2"/>
      <c r="D46" s="2"/>
      <c r="E46" s="7"/>
      <c r="F46" s="6"/>
      <c r="H46" s="32" t="s">
        <v>15</v>
      </c>
    </row>
    <row r="47" spans="1:8">
      <c r="A47" s="39" t="s">
        <v>145</v>
      </c>
      <c r="B47" s="51" t="s">
        <v>159</v>
      </c>
      <c r="C47" s="51" t="s">
        <v>160</v>
      </c>
      <c r="D47" s="51" t="s">
        <v>159</v>
      </c>
      <c r="E47" s="26" t="s">
        <v>160</v>
      </c>
      <c r="F47" s="15"/>
      <c r="G47" s="32">
        <v>4.5</v>
      </c>
    </row>
    <row r="48" spans="1:8">
      <c r="A48" s="40" t="s">
        <v>147</v>
      </c>
      <c r="B48" s="8" t="s">
        <v>161</v>
      </c>
      <c r="C48" s="8" t="s">
        <v>162</v>
      </c>
      <c r="D48" s="8" t="s">
        <v>161</v>
      </c>
      <c r="E48" s="9" t="s">
        <v>162</v>
      </c>
      <c r="F48" s="6"/>
      <c r="G48" s="32">
        <v>3.5</v>
      </c>
    </row>
    <row r="49" spans="1:8">
      <c r="A49" s="42" t="s">
        <v>163</v>
      </c>
      <c r="B49" s="2"/>
      <c r="C49" s="2"/>
      <c r="D49" s="2"/>
      <c r="E49" s="7"/>
      <c r="F49" s="6"/>
    </row>
    <row r="50" spans="1:8">
      <c r="A50" s="39" t="s">
        <v>164</v>
      </c>
      <c r="B50" s="2" t="s">
        <v>165</v>
      </c>
      <c r="C50" s="2" t="s">
        <v>115</v>
      </c>
      <c r="D50" s="2" t="s">
        <v>165</v>
      </c>
      <c r="E50" s="7" t="s">
        <v>115</v>
      </c>
      <c r="F50" s="6" t="s">
        <v>122</v>
      </c>
      <c r="G50" s="32">
        <v>1.5</v>
      </c>
    </row>
    <row r="51" spans="1:8">
      <c r="A51" s="39" t="s">
        <v>145</v>
      </c>
      <c r="B51" s="2" t="s">
        <v>166</v>
      </c>
      <c r="C51" s="2" t="s">
        <v>167</v>
      </c>
      <c r="D51" s="2" t="s">
        <v>166</v>
      </c>
      <c r="E51" s="7" t="s">
        <v>167</v>
      </c>
      <c r="F51" s="6" t="s">
        <v>126</v>
      </c>
      <c r="G51" s="32">
        <v>4.5</v>
      </c>
    </row>
    <row r="52" spans="1:8">
      <c r="A52" s="39" t="s">
        <v>675</v>
      </c>
      <c r="B52" s="122" t="s">
        <v>676</v>
      </c>
      <c r="C52" s="2"/>
      <c r="D52" s="2"/>
      <c r="E52" s="7"/>
      <c r="F52" s="6"/>
      <c r="G52" s="32">
        <v>3.5</v>
      </c>
    </row>
    <row r="53" spans="1:8">
      <c r="A53" s="39" t="s">
        <v>677</v>
      </c>
      <c r="B53" s="122" t="s">
        <v>676</v>
      </c>
      <c r="C53" s="2"/>
      <c r="D53" s="2"/>
      <c r="E53" s="7"/>
      <c r="F53" s="6"/>
      <c r="G53" s="32">
        <v>3.5</v>
      </c>
    </row>
    <row r="54" spans="1:8">
      <c r="A54" s="44" t="s">
        <v>678</v>
      </c>
      <c r="B54" s="2" t="s">
        <v>169</v>
      </c>
      <c r="C54" s="2" t="s">
        <v>169</v>
      </c>
      <c r="D54" s="2" t="s">
        <v>169</v>
      </c>
      <c r="E54" s="7" t="s">
        <v>169</v>
      </c>
      <c r="F54" s="6" t="s">
        <v>128</v>
      </c>
      <c r="H54" s="32">
        <v>5</v>
      </c>
    </row>
    <row r="55" spans="1:8">
      <c r="A55" s="44" t="s">
        <v>678</v>
      </c>
      <c r="B55" s="2" t="s">
        <v>170</v>
      </c>
      <c r="C55" s="2" t="s">
        <v>170</v>
      </c>
      <c r="D55" s="2" t="s">
        <v>170</v>
      </c>
      <c r="E55" s="7" t="s">
        <v>170</v>
      </c>
      <c r="F55" s="6"/>
      <c r="H55" s="32">
        <v>3</v>
      </c>
    </row>
    <row r="56" spans="1:8">
      <c r="A56" s="39" t="s">
        <v>171</v>
      </c>
      <c r="B56" s="2" t="s">
        <v>172</v>
      </c>
      <c r="C56" s="2" t="s">
        <v>173</v>
      </c>
      <c r="D56" s="2" t="s">
        <v>172</v>
      </c>
      <c r="E56" s="7" t="s">
        <v>173</v>
      </c>
      <c r="F56" s="6"/>
      <c r="G56" s="32">
        <v>3</v>
      </c>
    </row>
    <row r="57" spans="1:8">
      <c r="A57" s="39" t="s">
        <v>171</v>
      </c>
      <c r="B57" s="78" t="s">
        <v>673</v>
      </c>
      <c r="C57" s="2"/>
      <c r="D57" s="2"/>
      <c r="E57" s="7"/>
      <c r="F57" s="6"/>
    </row>
    <row r="58" spans="1:8" ht="6" customHeight="1" thickBot="1">
      <c r="A58" s="45"/>
      <c r="B58" s="11"/>
      <c r="C58" s="11"/>
      <c r="D58" s="11"/>
      <c r="E58" s="23"/>
      <c r="F58" s="6"/>
    </row>
    <row r="59" spans="1:8" ht="21.6" thickTop="1">
      <c r="A59" s="42" t="s">
        <v>174</v>
      </c>
      <c r="E59" s="25"/>
      <c r="F59" s="55"/>
    </row>
    <row r="60" spans="1:8">
      <c r="A60" s="39" t="s">
        <v>175</v>
      </c>
      <c r="B60" s="15" t="s">
        <v>165</v>
      </c>
      <c r="C60" s="15" t="s">
        <v>111</v>
      </c>
      <c r="D60" s="15" t="s">
        <v>165</v>
      </c>
      <c r="E60" s="26" t="s">
        <v>111</v>
      </c>
      <c r="F60" s="15"/>
      <c r="G60" s="32">
        <v>2</v>
      </c>
    </row>
    <row r="61" spans="1:8">
      <c r="A61" s="39" t="s">
        <v>175</v>
      </c>
      <c r="B61" s="15" t="s">
        <v>172</v>
      </c>
      <c r="C61" s="15" t="s">
        <v>113</v>
      </c>
      <c r="D61" s="15" t="s">
        <v>172</v>
      </c>
      <c r="E61" s="26" t="s">
        <v>113</v>
      </c>
      <c r="F61" s="15"/>
      <c r="G61" s="32">
        <v>2</v>
      </c>
    </row>
    <row r="62" spans="1:8" ht="21.6" thickBot="1">
      <c r="A62" s="41" t="s">
        <v>176</v>
      </c>
      <c r="B62" s="11" t="s">
        <v>106</v>
      </c>
      <c r="C62" s="11" t="s">
        <v>177</v>
      </c>
      <c r="D62" s="11" t="s">
        <v>106</v>
      </c>
      <c r="E62" s="23" t="s">
        <v>177</v>
      </c>
      <c r="F62" s="6"/>
      <c r="G62" s="32">
        <v>0.5</v>
      </c>
    </row>
    <row r="63" spans="1:8" ht="21.6" thickTop="1">
      <c r="A63" s="46" t="s">
        <v>178</v>
      </c>
      <c r="B63" s="27"/>
      <c r="C63" s="27"/>
      <c r="D63" s="27"/>
      <c r="E63" s="28"/>
      <c r="F63" s="6"/>
    </row>
    <row r="64" spans="1:8">
      <c r="A64" s="47" t="s">
        <v>179</v>
      </c>
      <c r="B64" s="29" t="s">
        <v>165</v>
      </c>
      <c r="C64" s="29" t="s">
        <v>113</v>
      </c>
      <c r="D64" s="29" t="s">
        <v>165</v>
      </c>
      <c r="E64" s="30" t="s">
        <v>113</v>
      </c>
      <c r="F64" s="6"/>
      <c r="G64" s="32">
        <v>3</v>
      </c>
    </row>
    <row r="65" spans="1:8" ht="21.6" thickBot="1">
      <c r="A65" s="48" t="s">
        <v>105</v>
      </c>
      <c r="B65" s="31" t="s">
        <v>114</v>
      </c>
      <c r="C65" s="31" t="s">
        <v>111</v>
      </c>
      <c r="D65" s="31" t="s">
        <v>114</v>
      </c>
      <c r="E65" s="38" t="s">
        <v>111</v>
      </c>
      <c r="F65" s="6"/>
      <c r="G65" s="32">
        <v>3</v>
      </c>
    </row>
    <row r="66" spans="1:8" ht="21.6" thickTop="1">
      <c r="F66" s="6"/>
      <c r="G66" s="32" t="s">
        <v>15</v>
      </c>
      <c r="H66" s="32" t="s">
        <v>15</v>
      </c>
    </row>
    <row r="67" spans="1:8">
      <c r="G67" s="119" t="s">
        <v>15</v>
      </c>
      <c r="H67" s="34" t="s">
        <v>15</v>
      </c>
    </row>
    <row r="68" spans="1:8">
      <c r="C68" s="36" t="s">
        <v>183</v>
      </c>
      <c r="D68" s="36" t="s">
        <v>114</v>
      </c>
      <c r="E68" s="36" t="s">
        <v>183</v>
      </c>
      <c r="F68" s="36"/>
    </row>
    <row r="69" spans="1:8">
      <c r="C69" s="36" t="s">
        <v>115</v>
      </c>
      <c r="D69" s="36" t="s">
        <v>117</v>
      </c>
      <c r="E69" s="36" t="s">
        <v>115</v>
      </c>
      <c r="F69" s="36"/>
    </row>
    <row r="70" spans="1:8">
      <c r="C70" s="36" t="s">
        <v>113</v>
      </c>
      <c r="D70" s="36" t="s">
        <v>110</v>
      </c>
      <c r="E70" s="36" t="s">
        <v>113</v>
      </c>
      <c r="F70" s="36"/>
    </row>
    <row r="71" spans="1:8">
      <c r="C71" s="36" t="str">
        <f>C68</f>
        <v>K Williams</v>
      </c>
      <c r="D71" s="36" t="s">
        <v>114</v>
      </c>
      <c r="E71" s="36" t="str">
        <f>E68</f>
        <v>K Williams</v>
      </c>
      <c r="F71" s="36"/>
    </row>
    <row r="72" spans="1:8">
      <c r="C72" s="36" t="str">
        <f>C70</f>
        <v>C. Whelan</v>
      </c>
      <c r="D72" s="36" t="str">
        <f>D70</f>
        <v>C.Dawson</v>
      </c>
      <c r="E72" s="36" t="str">
        <f>E70</f>
        <v>C. Whelan</v>
      </c>
      <c r="F72" s="36"/>
    </row>
  </sheetData>
  <pageMargins left="0" right="0" top="0" bottom="0" header="0.30000000000000004" footer="0.30000000000000004"/>
  <pageSetup paperSize="9" scale="60" orientation="portrait" horizontalDpi="0" verticalDpi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79"/>
  <sheetViews>
    <sheetView topLeftCell="A27" workbookViewId="0">
      <selection activeCell="G77" sqref="G77"/>
    </sheetView>
  </sheetViews>
  <sheetFormatPr defaultColWidth="11" defaultRowHeight="21"/>
  <cols>
    <col min="1" max="1" width="55" customWidth="1"/>
    <col min="2" max="2" width="18.8984375" hidden="1" customWidth="1"/>
    <col min="3" max="3" width="18.8984375" customWidth="1"/>
    <col min="4" max="7" width="18.8984375" hidden="1" customWidth="1"/>
    <col min="8" max="8" width="21.3984375" hidden="1" customWidth="1"/>
    <col min="9" max="9" width="14.09765625" style="32" hidden="1" customWidth="1"/>
    <col min="10" max="10" width="19.5" style="32" customWidth="1"/>
    <col min="11" max="11" width="15.3984375" customWidth="1"/>
    <col min="12" max="12" width="20.8984375" customWidth="1"/>
    <col min="13" max="13" width="14.8984375" customWidth="1"/>
    <col min="24" max="24" width="37.59765625" bestFit="1" customWidth="1"/>
  </cols>
  <sheetData>
    <row r="1" spans="1:15" ht="25.8">
      <c r="A1" s="1" t="s">
        <v>82</v>
      </c>
      <c r="G1" s="19" t="s">
        <v>83</v>
      </c>
      <c r="H1" s="19"/>
    </row>
    <row r="2" spans="1:15" ht="48.6" thickBot="1">
      <c r="A2" s="14" t="s">
        <v>84</v>
      </c>
      <c r="B2" s="18" t="s">
        <v>679</v>
      </c>
      <c r="C2" s="18" t="s">
        <v>680</v>
      </c>
      <c r="D2" s="18" t="s">
        <v>85</v>
      </c>
      <c r="E2" s="18" t="s">
        <v>86</v>
      </c>
      <c r="F2" s="18" t="s">
        <v>87</v>
      </c>
      <c r="G2" s="18" t="s">
        <v>88</v>
      </c>
      <c r="H2" s="54" t="s">
        <v>89</v>
      </c>
      <c r="I2" s="35" t="s">
        <v>90</v>
      </c>
      <c r="J2" s="62" t="s">
        <v>293</v>
      </c>
      <c r="K2" s="63"/>
      <c r="L2" s="62" t="s">
        <v>294</v>
      </c>
      <c r="M2" s="63"/>
      <c r="N2" t="s">
        <v>681</v>
      </c>
    </row>
    <row r="3" spans="1:15" ht="23.4" thickTop="1">
      <c r="A3" s="20" t="s">
        <v>91</v>
      </c>
      <c r="B3" s="6"/>
      <c r="D3" s="6"/>
      <c r="E3" s="6"/>
      <c r="F3" s="6"/>
      <c r="G3" s="49"/>
      <c r="H3" s="6"/>
      <c r="I3" s="50"/>
      <c r="J3" s="59" t="s">
        <v>597</v>
      </c>
      <c r="K3" s="59" t="s">
        <v>17</v>
      </c>
      <c r="L3" s="59" t="s">
        <v>597</v>
      </c>
      <c r="M3" s="59" t="s">
        <v>17</v>
      </c>
      <c r="N3" s="66" t="s">
        <v>276</v>
      </c>
      <c r="O3" s="66" t="s">
        <v>438</v>
      </c>
    </row>
    <row r="4" spans="1:15">
      <c r="A4" s="39" t="s">
        <v>92</v>
      </c>
      <c r="B4" s="6" t="s">
        <v>93</v>
      </c>
      <c r="C4" s="6" t="s">
        <v>94</v>
      </c>
      <c r="D4" s="6" t="s">
        <v>93</v>
      </c>
      <c r="E4" s="6" t="s">
        <v>94</v>
      </c>
      <c r="F4" s="6" t="s">
        <v>93</v>
      </c>
      <c r="G4" s="6" t="s">
        <v>94</v>
      </c>
      <c r="H4" s="6" t="s">
        <v>95</v>
      </c>
      <c r="I4" s="50">
        <v>3.5</v>
      </c>
      <c r="J4" s="60"/>
      <c r="K4" s="60"/>
      <c r="L4" s="60"/>
      <c r="M4" s="60"/>
    </row>
    <row r="5" spans="1:15">
      <c r="A5" s="39" t="s">
        <v>96</v>
      </c>
      <c r="B5" s="6" t="s">
        <v>97</v>
      </c>
      <c r="C5" s="6" t="s">
        <v>98</v>
      </c>
      <c r="D5" s="6" t="s">
        <v>97</v>
      </c>
      <c r="E5" s="6" t="s">
        <v>98</v>
      </c>
      <c r="F5" s="6" t="s">
        <v>97</v>
      </c>
      <c r="G5" s="6" t="s">
        <v>98</v>
      </c>
      <c r="H5" s="6"/>
      <c r="I5" s="50">
        <v>3.5</v>
      </c>
      <c r="J5" s="61" t="s">
        <v>15</v>
      </c>
      <c r="K5" s="61"/>
      <c r="L5" s="61"/>
      <c r="M5" s="61"/>
    </row>
    <row r="6" spans="1:15">
      <c r="A6" s="39"/>
      <c r="B6" s="6"/>
      <c r="C6" s="6" t="s">
        <v>338</v>
      </c>
      <c r="D6" s="6"/>
      <c r="E6" s="6"/>
      <c r="F6" s="6"/>
      <c r="G6" s="6"/>
      <c r="H6" s="6"/>
      <c r="I6" s="50"/>
      <c r="J6" s="61"/>
      <c r="K6" s="61"/>
      <c r="L6" s="61"/>
      <c r="M6" s="61"/>
    </row>
    <row r="7" spans="1:15">
      <c r="A7" s="39" t="s">
        <v>682</v>
      </c>
      <c r="B7" s="16" t="s">
        <v>101</v>
      </c>
      <c r="C7" s="16" t="s">
        <v>15</v>
      </c>
      <c r="D7" s="6"/>
      <c r="E7" s="6"/>
      <c r="F7" s="6"/>
      <c r="G7" s="6"/>
      <c r="H7" s="6"/>
      <c r="I7" s="50"/>
      <c r="J7" s="61"/>
      <c r="K7" s="61"/>
      <c r="L7" s="61"/>
      <c r="M7" s="61"/>
    </row>
    <row r="8" spans="1:15">
      <c r="A8" s="39" t="s">
        <v>682</v>
      </c>
      <c r="B8" s="6"/>
      <c r="C8" s="16" t="s">
        <v>15</v>
      </c>
      <c r="D8" s="6"/>
      <c r="E8" s="6"/>
      <c r="F8" s="6"/>
      <c r="G8" s="6"/>
      <c r="H8" s="6"/>
      <c r="I8" s="50"/>
      <c r="J8" s="61"/>
      <c r="K8" s="61"/>
      <c r="L8" s="61"/>
      <c r="M8" s="61"/>
    </row>
    <row r="9" spans="1:15">
      <c r="A9" s="39" t="s">
        <v>683</v>
      </c>
      <c r="B9" s="6"/>
      <c r="C9" s="16" t="s">
        <v>15</v>
      </c>
      <c r="D9" s="6"/>
      <c r="E9" s="6"/>
      <c r="F9" s="6"/>
      <c r="G9" s="6"/>
      <c r="H9" s="6"/>
      <c r="I9" s="50"/>
      <c r="J9" s="61"/>
      <c r="K9" s="61"/>
      <c r="L9" s="61"/>
      <c r="M9" s="61"/>
    </row>
    <row r="10" spans="1:15">
      <c r="A10" s="39" t="s">
        <v>683</v>
      </c>
      <c r="B10" s="6"/>
      <c r="C10" s="16" t="s">
        <v>15</v>
      </c>
      <c r="D10" s="6"/>
      <c r="E10" s="6"/>
      <c r="F10" s="6"/>
      <c r="G10" s="6"/>
      <c r="H10" s="6"/>
      <c r="I10" s="50"/>
      <c r="J10" s="61"/>
      <c r="K10" s="61"/>
      <c r="L10" s="61"/>
      <c r="M10" s="61"/>
    </row>
    <row r="11" spans="1:15" ht="8.1" customHeight="1">
      <c r="A11" s="10" t="s">
        <v>15</v>
      </c>
      <c r="B11" s="8"/>
      <c r="C11" s="8"/>
      <c r="D11" s="8"/>
      <c r="E11" s="8"/>
      <c r="F11" s="8"/>
      <c r="G11" s="9"/>
      <c r="H11" s="6"/>
      <c r="J11" s="60"/>
      <c r="K11" s="60"/>
      <c r="L11" s="60"/>
      <c r="M11" s="60"/>
    </row>
    <row r="12" spans="1:15" ht="22.8">
      <c r="A12" s="3" t="s">
        <v>19</v>
      </c>
      <c r="B12" s="4"/>
      <c r="C12" s="4" t="s">
        <v>15</v>
      </c>
      <c r="D12" s="4"/>
      <c r="E12" s="4"/>
      <c r="F12" s="4"/>
      <c r="G12" s="5"/>
      <c r="H12" s="6"/>
      <c r="J12" s="60"/>
      <c r="K12" s="60"/>
      <c r="L12" s="60"/>
      <c r="M12" s="60"/>
    </row>
    <row r="13" spans="1:15">
      <c r="A13" s="39" t="s">
        <v>102</v>
      </c>
      <c r="B13" s="6" t="s">
        <v>103</v>
      </c>
      <c r="C13" s="6" t="s">
        <v>104</v>
      </c>
      <c r="D13" s="6" t="s">
        <v>103</v>
      </c>
      <c r="E13" s="6" t="s">
        <v>104</v>
      </c>
      <c r="F13" s="6" t="s">
        <v>103</v>
      </c>
      <c r="G13" s="7" t="s">
        <v>104</v>
      </c>
      <c r="H13" s="6"/>
      <c r="I13" s="32">
        <v>3</v>
      </c>
      <c r="J13" s="60"/>
      <c r="K13" s="60"/>
      <c r="L13" s="60"/>
      <c r="M13" s="60"/>
    </row>
    <row r="14" spans="1:15">
      <c r="A14" s="39" t="s">
        <v>105</v>
      </c>
      <c r="B14" s="6" t="s">
        <v>106</v>
      </c>
      <c r="C14" s="6" t="s">
        <v>107</v>
      </c>
      <c r="D14" s="6" t="s">
        <v>106</v>
      </c>
      <c r="E14" s="6" t="s">
        <v>107</v>
      </c>
      <c r="F14" s="6" t="s">
        <v>106</v>
      </c>
      <c r="G14" s="7" t="s">
        <v>107</v>
      </c>
      <c r="H14" s="6"/>
      <c r="I14" s="32">
        <v>3.5</v>
      </c>
      <c r="J14" s="60"/>
      <c r="K14" s="60"/>
      <c r="L14" s="60"/>
      <c r="M14" s="60"/>
    </row>
    <row r="15" spans="1:15" ht="9.9" customHeight="1" thickBot="1">
      <c r="A15" s="21"/>
      <c r="B15" s="11"/>
      <c r="C15" s="11"/>
      <c r="D15" s="11"/>
      <c r="E15" s="11"/>
      <c r="F15" s="11"/>
      <c r="G15" s="23"/>
      <c r="H15" s="11"/>
      <c r="I15" s="37"/>
      <c r="J15" s="60"/>
      <c r="K15" s="60"/>
      <c r="L15" s="60"/>
      <c r="M15" s="60"/>
    </row>
    <row r="16" spans="1:15" ht="23.4" thickTop="1">
      <c r="A16" s="3" t="s">
        <v>108</v>
      </c>
      <c r="B16" s="2"/>
      <c r="C16" s="2"/>
      <c r="D16" s="2"/>
      <c r="E16" s="2"/>
      <c r="F16" s="2"/>
      <c r="G16" s="7"/>
      <c r="H16" s="6"/>
      <c r="I16" s="32">
        <v>3</v>
      </c>
      <c r="J16" s="60"/>
      <c r="K16" s="60"/>
      <c r="L16" s="60"/>
      <c r="M16" s="60"/>
    </row>
    <row r="17" spans="1:15">
      <c r="A17" s="39" t="s">
        <v>109</v>
      </c>
      <c r="B17" s="2" t="s">
        <v>110</v>
      </c>
      <c r="C17" s="2" t="s">
        <v>111</v>
      </c>
      <c r="D17" s="2" t="s">
        <v>110</v>
      </c>
      <c r="E17" s="2" t="s">
        <v>111</v>
      </c>
      <c r="F17" s="2" t="s">
        <v>110</v>
      </c>
      <c r="G17" s="7" t="s">
        <v>111</v>
      </c>
      <c r="I17" s="32">
        <v>2</v>
      </c>
      <c r="J17" s="64"/>
      <c r="K17" s="64"/>
      <c r="L17" s="64"/>
      <c r="M17" s="64"/>
      <c r="N17">
        <v>3</v>
      </c>
    </row>
    <row r="18" spans="1:15">
      <c r="A18" s="39"/>
      <c r="B18" s="2" t="s">
        <v>112</v>
      </c>
      <c r="C18" s="2" t="s">
        <v>113</v>
      </c>
      <c r="D18" s="2" t="s">
        <v>112</v>
      </c>
      <c r="E18" s="2" t="s">
        <v>113</v>
      </c>
      <c r="F18" s="2" t="s">
        <v>112</v>
      </c>
      <c r="G18" s="7" t="s">
        <v>113</v>
      </c>
      <c r="H18" s="6"/>
      <c r="I18" s="32">
        <v>2</v>
      </c>
      <c r="J18" s="64"/>
      <c r="K18" s="64"/>
      <c r="L18" s="64"/>
      <c r="M18" s="64"/>
      <c r="N18">
        <v>3</v>
      </c>
    </row>
    <row r="19" spans="1:15">
      <c r="A19" s="40"/>
      <c r="B19" s="8" t="s">
        <v>114</v>
      </c>
      <c r="C19" s="8" t="s">
        <v>115</v>
      </c>
      <c r="D19" s="8" t="s">
        <v>114</v>
      </c>
      <c r="E19" s="8" t="s">
        <v>115</v>
      </c>
      <c r="F19" s="8" t="s">
        <v>114</v>
      </c>
      <c r="G19" s="9" t="s">
        <v>115</v>
      </c>
      <c r="H19" s="6"/>
      <c r="I19" s="32">
        <v>2</v>
      </c>
      <c r="J19" s="64"/>
      <c r="K19" s="64"/>
      <c r="L19" s="64"/>
      <c r="M19" s="64"/>
      <c r="N19">
        <v>2</v>
      </c>
    </row>
    <row r="20" spans="1:15">
      <c r="A20" s="39" t="s">
        <v>116</v>
      </c>
      <c r="B20" s="2" t="s">
        <v>117</v>
      </c>
      <c r="C20" s="2" t="s">
        <v>113</v>
      </c>
      <c r="D20" s="2" t="s">
        <v>117</v>
      </c>
      <c r="E20" s="2" t="s">
        <v>113</v>
      </c>
      <c r="F20" s="2" t="s">
        <v>117</v>
      </c>
      <c r="G20" s="7" t="s">
        <v>113</v>
      </c>
      <c r="H20" s="6"/>
      <c r="I20" s="32">
        <v>2</v>
      </c>
      <c r="J20" s="60"/>
      <c r="K20" s="60"/>
      <c r="L20" s="60"/>
      <c r="M20" s="60"/>
      <c r="N20">
        <v>11</v>
      </c>
    </row>
    <row r="21" spans="1:15">
      <c r="A21" s="39" t="s">
        <v>118</v>
      </c>
      <c r="B21" s="2" t="s">
        <v>110</v>
      </c>
      <c r="C21" s="2" t="s">
        <v>111</v>
      </c>
      <c r="D21" s="2" t="s">
        <v>110</v>
      </c>
      <c r="E21" s="2" t="s">
        <v>111</v>
      </c>
      <c r="F21" s="2" t="s">
        <v>110</v>
      </c>
      <c r="G21" s="7" t="s">
        <v>111</v>
      </c>
      <c r="H21" s="6"/>
      <c r="I21" s="32">
        <v>1</v>
      </c>
      <c r="J21" s="60"/>
      <c r="K21" s="60"/>
      <c r="L21" s="60"/>
      <c r="M21" s="60"/>
      <c r="N21">
        <v>9.5</v>
      </c>
    </row>
    <row r="22" spans="1:15" ht="21.6" thickBot="1">
      <c r="A22" s="41" t="s">
        <v>118</v>
      </c>
      <c r="B22" s="11" t="s">
        <v>114</v>
      </c>
      <c r="C22" s="11" t="s">
        <v>115</v>
      </c>
      <c r="D22" s="11" t="s">
        <v>114</v>
      </c>
      <c r="E22" s="11" t="s">
        <v>115</v>
      </c>
      <c r="F22" s="11" t="s">
        <v>114</v>
      </c>
      <c r="G22" s="23" t="s">
        <v>115</v>
      </c>
      <c r="H22" s="6"/>
      <c r="I22" s="32">
        <v>1</v>
      </c>
      <c r="J22" s="60"/>
      <c r="K22" s="60"/>
      <c r="L22" s="60"/>
      <c r="M22" s="60"/>
      <c r="N22">
        <v>8</v>
      </c>
    </row>
    <row r="23" spans="1:15" ht="23.4" thickTop="1">
      <c r="A23" s="13" t="s">
        <v>119</v>
      </c>
      <c r="B23" s="2"/>
      <c r="C23" s="2"/>
      <c r="D23" s="2"/>
      <c r="E23" s="2"/>
      <c r="F23" s="2"/>
      <c r="G23" s="7"/>
      <c r="H23" s="6"/>
      <c r="J23" s="60"/>
      <c r="K23" s="60"/>
      <c r="L23" s="60"/>
      <c r="M23" s="60"/>
    </row>
    <row r="24" spans="1:15">
      <c r="A24" s="42" t="s">
        <v>120</v>
      </c>
      <c r="B24" s="2"/>
      <c r="C24" s="2"/>
      <c r="D24" s="2"/>
      <c r="E24" s="2"/>
      <c r="F24" s="2"/>
      <c r="G24" s="7"/>
      <c r="H24" s="6"/>
      <c r="J24" s="60"/>
      <c r="K24" s="60"/>
      <c r="L24" s="60"/>
      <c r="M24" s="60"/>
    </row>
    <row r="25" spans="1:15">
      <c r="A25" s="39" t="s">
        <v>684</v>
      </c>
      <c r="B25" s="2" t="s">
        <v>114</v>
      </c>
      <c r="C25" s="2" t="s">
        <v>111</v>
      </c>
      <c r="D25" s="2" t="s">
        <v>114</v>
      </c>
      <c r="E25" s="2" t="s">
        <v>111</v>
      </c>
      <c r="F25" s="2" t="s">
        <v>114</v>
      </c>
      <c r="G25" s="7" t="s">
        <v>111</v>
      </c>
      <c r="H25" s="6" t="s">
        <v>122</v>
      </c>
      <c r="I25" s="32">
        <v>1.5</v>
      </c>
      <c r="J25" s="64"/>
      <c r="K25" s="64"/>
      <c r="L25" s="64"/>
      <c r="M25" s="64"/>
    </row>
    <row r="26" spans="1:15">
      <c r="A26" s="40" t="s">
        <v>123</v>
      </c>
      <c r="B26" s="8" t="s">
        <v>124</v>
      </c>
      <c r="C26" s="8" t="s">
        <v>115</v>
      </c>
      <c r="D26" s="8" t="s">
        <v>124</v>
      </c>
      <c r="E26" s="8" t="s">
        <v>125</v>
      </c>
      <c r="F26" s="8" t="s">
        <v>124</v>
      </c>
      <c r="G26" s="9" t="s">
        <v>125</v>
      </c>
      <c r="H26" s="6" t="s">
        <v>126</v>
      </c>
      <c r="I26" s="32">
        <v>3</v>
      </c>
      <c r="J26" s="64"/>
      <c r="K26" s="64"/>
      <c r="L26" s="64"/>
      <c r="M26" s="64"/>
    </row>
    <row r="27" spans="1:15">
      <c r="A27" s="42" t="s">
        <v>127</v>
      </c>
      <c r="B27" s="2"/>
      <c r="C27" s="2"/>
      <c r="D27" s="2"/>
      <c r="E27" s="2"/>
      <c r="F27" s="2"/>
      <c r="G27" s="7"/>
      <c r="H27" s="6" t="s">
        <v>128</v>
      </c>
      <c r="J27" s="60"/>
      <c r="K27" s="60"/>
      <c r="L27" s="60"/>
      <c r="M27" s="60"/>
    </row>
    <row r="28" spans="1:15">
      <c r="A28" s="40" t="s">
        <v>129</v>
      </c>
      <c r="B28" s="8" t="s">
        <v>130</v>
      </c>
      <c r="C28" s="8" t="s">
        <v>131</v>
      </c>
      <c r="D28" s="8" t="s">
        <v>130</v>
      </c>
      <c r="E28" s="8" t="s">
        <v>131</v>
      </c>
      <c r="F28" s="8" t="s">
        <v>130</v>
      </c>
      <c r="G28" s="9" t="s">
        <v>131</v>
      </c>
      <c r="H28" s="6"/>
      <c r="I28" s="32">
        <v>3.5</v>
      </c>
      <c r="J28" s="60"/>
      <c r="K28" s="60"/>
      <c r="L28" s="60"/>
      <c r="M28" s="60"/>
      <c r="N28">
        <v>3.5</v>
      </c>
    </row>
    <row r="29" spans="1:15">
      <c r="A29" s="43" t="s">
        <v>132</v>
      </c>
      <c r="B29" s="2"/>
      <c r="C29" s="2"/>
      <c r="D29" s="2"/>
      <c r="E29" s="2"/>
      <c r="F29" s="2"/>
      <c r="G29" s="7"/>
      <c r="H29" s="6"/>
      <c r="J29" s="60"/>
      <c r="K29" s="60"/>
      <c r="L29" s="60"/>
      <c r="M29" s="60"/>
    </row>
    <row r="30" spans="1:15">
      <c r="A30" s="39" t="s">
        <v>133</v>
      </c>
      <c r="B30" s="2" t="s">
        <v>134</v>
      </c>
      <c r="C30" s="2" t="s">
        <v>208</v>
      </c>
      <c r="D30" s="2" t="s">
        <v>134</v>
      </c>
      <c r="E30" s="2" t="s">
        <v>135</v>
      </c>
      <c r="F30" s="2" t="s">
        <v>134</v>
      </c>
      <c r="G30" s="7" t="s">
        <v>135</v>
      </c>
      <c r="H30" s="6"/>
      <c r="I30" s="32">
        <v>4.5</v>
      </c>
      <c r="J30" s="61" t="s">
        <v>15</v>
      </c>
      <c r="K30" s="61"/>
      <c r="L30" s="61"/>
      <c r="M30" s="61" t="s">
        <v>15</v>
      </c>
      <c r="N30">
        <v>4.5</v>
      </c>
    </row>
    <row r="31" spans="1:15">
      <c r="A31" s="39" t="s">
        <v>136</v>
      </c>
      <c r="B31" s="2" t="s">
        <v>137</v>
      </c>
      <c r="C31" s="2" t="s">
        <v>172</v>
      </c>
      <c r="D31" s="2" t="s">
        <v>137</v>
      </c>
      <c r="E31" s="2" t="s">
        <v>138</v>
      </c>
      <c r="F31" s="2" t="s">
        <v>137</v>
      </c>
      <c r="G31" s="7" t="s">
        <v>138</v>
      </c>
      <c r="H31" s="6"/>
      <c r="I31" s="32">
        <v>3.5</v>
      </c>
      <c r="J31" s="60" t="s">
        <v>15</v>
      </c>
      <c r="K31" s="60" t="s">
        <v>15</v>
      </c>
      <c r="L31" s="60"/>
      <c r="M31" s="60" t="s">
        <v>15</v>
      </c>
      <c r="N31">
        <v>3.5</v>
      </c>
    </row>
    <row r="32" spans="1:15">
      <c r="A32" s="6" t="s">
        <v>685</v>
      </c>
      <c r="B32" s="2"/>
      <c r="C32" s="56" t="s">
        <v>686</v>
      </c>
      <c r="D32" s="2"/>
      <c r="E32" s="2"/>
      <c r="F32" s="2"/>
      <c r="G32" s="7"/>
      <c r="H32" s="6"/>
      <c r="J32" s="60"/>
      <c r="K32" s="60"/>
      <c r="L32" s="60"/>
      <c r="M32" s="60"/>
      <c r="O32">
        <v>3.5</v>
      </c>
    </row>
    <row r="33" spans="1:15">
      <c r="A33" s="40" t="s">
        <v>671</v>
      </c>
      <c r="B33" s="8" t="s">
        <v>140</v>
      </c>
      <c r="C33" s="58" t="s">
        <v>687</v>
      </c>
      <c r="D33" s="8" t="s">
        <v>140</v>
      </c>
      <c r="E33" s="8" t="s">
        <v>140</v>
      </c>
      <c r="F33" s="8" t="s">
        <v>140</v>
      </c>
      <c r="G33" s="9" t="s">
        <v>140</v>
      </c>
      <c r="H33" s="6"/>
      <c r="J33" s="60" t="s">
        <v>15</v>
      </c>
      <c r="K33" s="60"/>
      <c r="L33" s="60"/>
      <c r="M33" s="60"/>
      <c r="O33" t="s">
        <v>15</v>
      </c>
    </row>
    <row r="34" spans="1:15" ht="11.1" customHeight="1" thickBot="1">
      <c r="A34" s="22"/>
      <c r="B34" s="12"/>
      <c r="C34" s="12"/>
      <c r="D34" s="12"/>
      <c r="E34" s="12"/>
      <c r="F34" s="12"/>
      <c r="G34" s="24"/>
      <c r="H34" s="6"/>
      <c r="J34" s="60"/>
      <c r="K34" s="60"/>
      <c r="L34" s="60"/>
      <c r="M34" s="60"/>
    </row>
    <row r="35" spans="1:15" ht="23.4" thickTop="1">
      <c r="A35" s="13" t="s">
        <v>141</v>
      </c>
      <c r="B35" s="2"/>
      <c r="C35" s="2"/>
      <c r="D35" s="2"/>
      <c r="E35" s="2"/>
      <c r="F35" s="2"/>
      <c r="G35" s="7"/>
      <c r="H35" s="6"/>
      <c r="J35" s="60"/>
      <c r="K35" s="60"/>
      <c r="L35" s="60"/>
      <c r="M35" s="60"/>
    </row>
    <row r="36" spans="1:15">
      <c r="A36" s="42" t="s">
        <v>688</v>
      </c>
      <c r="B36" s="2"/>
      <c r="C36" s="2" t="s">
        <v>113</v>
      </c>
      <c r="D36" s="2"/>
      <c r="E36" s="2"/>
      <c r="F36" s="2"/>
      <c r="G36" s="7"/>
      <c r="H36" s="6"/>
      <c r="J36" s="64"/>
      <c r="K36" s="64"/>
      <c r="L36" s="64"/>
      <c r="M36" s="64"/>
    </row>
    <row r="37" spans="1:15">
      <c r="A37" s="42" t="s">
        <v>689</v>
      </c>
      <c r="B37" s="16" t="s">
        <v>143</v>
      </c>
      <c r="C37" s="15" t="s">
        <v>111</v>
      </c>
      <c r="D37" s="16" t="s">
        <v>143</v>
      </c>
      <c r="E37" s="16" t="s">
        <v>143</v>
      </c>
      <c r="F37" s="16" t="s">
        <v>143</v>
      </c>
      <c r="G37" s="17" t="s">
        <v>143</v>
      </c>
      <c r="H37" s="16"/>
      <c r="I37" s="32">
        <v>5</v>
      </c>
      <c r="J37" s="64"/>
      <c r="K37" s="64"/>
      <c r="L37" s="64"/>
      <c r="M37" s="64"/>
    </row>
    <row r="38" spans="1:15">
      <c r="A38" s="42" t="s">
        <v>144</v>
      </c>
      <c r="B38" s="2"/>
      <c r="C38" s="2"/>
      <c r="D38" s="2"/>
      <c r="E38" s="2"/>
      <c r="F38" s="2"/>
      <c r="G38" s="7"/>
      <c r="H38" s="6"/>
      <c r="J38" s="60"/>
      <c r="K38" s="60"/>
      <c r="L38" s="60"/>
      <c r="M38" s="60"/>
    </row>
    <row r="39" spans="1:15">
      <c r="A39" s="39" t="s">
        <v>145</v>
      </c>
      <c r="B39" s="2" t="s">
        <v>112</v>
      </c>
      <c r="C39" s="2" t="s">
        <v>146</v>
      </c>
      <c r="D39" s="2" t="s">
        <v>112</v>
      </c>
      <c r="E39" s="2" t="s">
        <v>146</v>
      </c>
      <c r="F39" s="2" t="s">
        <v>112</v>
      </c>
      <c r="G39" s="7" t="s">
        <v>146</v>
      </c>
      <c r="I39" s="32">
        <v>4.5</v>
      </c>
      <c r="J39" s="60"/>
      <c r="K39" s="60"/>
      <c r="L39" s="60"/>
      <c r="M39" s="60"/>
      <c r="N39">
        <v>4.5</v>
      </c>
    </row>
    <row r="40" spans="1:15">
      <c r="A40" s="40" t="s">
        <v>147</v>
      </c>
      <c r="B40" s="8" t="s">
        <v>148</v>
      </c>
      <c r="C40" s="8" t="s">
        <v>149</v>
      </c>
      <c r="D40" s="8" t="s">
        <v>148</v>
      </c>
      <c r="E40" s="8" t="s">
        <v>149</v>
      </c>
      <c r="F40" s="8" t="s">
        <v>148</v>
      </c>
      <c r="G40" s="9" t="s">
        <v>149</v>
      </c>
      <c r="I40" s="32">
        <v>3.5</v>
      </c>
      <c r="J40" s="60"/>
      <c r="K40" s="60"/>
      <c r="L40" s="60"/>
      <c r="M40" s="60"/>
      <c r="N40">
        <v>4</v>
      </c>
    </row>
    <row r="41" spans="1:15">
      <c r="A41" s="42" t="s">
        <v>150</v>
      </c>
      <c r="B41" s="2"/>
      <c r="C41" s="2"/>
      <c r="D41" s="2"/>
      <c r="E41" s="2"/>
      <c r="F41" s="2"/>
      <c r="G41" s="7"/>
      <c r="J41" s="60"/>
      <c r="K41" s="60"/>
      <c r="L41" s="60"/>
      <c r="M41" s="60"/>
    </row>
    <row r="42" spans="1:15">
      <c r="A42" s="39" t="s">
        <v>121</v>
      </c>
      <c r="B42" s="2" t="s">
        <v>151</v>
      </c>
      <c r="C42" s="2" t="s">
        <v>113</v>
      </c>
      <c r="D42" s="2" t="s">
        <v>151</v>
      </c>
      <c r="E42" s="2" t="s">
        <v>113</v>
      </c>
      <c r="F42" s="2" t="s">
        <v>151</v>
      </c>
      <c r="G42" s="7" t="s">
        <v>113</v>
      </c>
      <c r="H42" s="6"/>
      <c r="I42" s="32">
        <v>1.5</v>
      </c>
      <c r="J42" s="65" t="s">
        <v>15</v>
      </c>
      <c r="K42" s="65"/>
      <c r="L42" s="65"/>
      <c r="M42" s="65"/>
    </row>
    <row r="43" spans="1:15">
      <c r="A43" s="39"/>
      <c r="B43" s="2"/>
      <c r="C43" s="2" t="s">
        <v>165</v>
      </c>
      <c r="D43" s="2"/>
      <c r="E43" s="2"/>
      <c r="F43" s="2"/>
      <c r="G43" s="7"/>
      <c r="H43" s="6"/>
      <c r="J43" s="61"/>
      <c r="K43" s="61"/>
      <c r="L43" s="61"/>
      <c r="M43" s="61"/>
      <c r="N43">
        <v>0</v>
      </c>
    </row>
    <row r="44" spans="1:15">
      <c r="A44" s="39" t="s">
        <v>690</v>
      </c>
      <c r="B44" s="2"/>
      <c r="C44" s="2" t="s">
        <v>107</v>
      </c>
      <c r="D44" s="2"/>
      <c r="E44" s="2"/>
      <c r="F44" s="2"/>
      <c r="G44" s="7"/>
      <c r="H44" s="6"/>
      <c r="J44" s="61" t="s">
        <v>691</v>
      </c>
      <c r="K44" s="61"/>
      <c r="L44" s="61"/>
      <c r="M44" s="61"/>
      <c r="N44">
        <v>0</v>
      </c>
    </row>
    <row r="45" spans="1:15">
      <c r="A45" s="39" t="s">
        <v>692</v>
      </c>
      <c r="B45" s="2"/>
      <c r="C45" s="2" t="s">
        <v>693</v>
      </c>
      <c r="D45" s="2"/>
      <c r="E45" s="2"/>
      <c r="F45" s="2"/>
      <c r="G45" s="7"/>
      <c r="H45" s="6"/>
      <c r="J45" s="61"/>
      <c r="K45" s="61"/>
      <c r="L45" s="61"/>
      <c r="M45" s="61"/>
      <c r="N45">
        <v>3.25</v>
      </c>
    </row>
    <row r="46" spans="1:15">
      <c r="A46" s="39"/>
      <c r="B46" s="2"/>
      <c r="C46" s="2" t="s">
        <v>694</v>
      </c>
      <c r="D46" s="2"/>
      <c r="E46" s="2"/>
      <c r="F46" s="2"/>
      <c r="G46" s="7"/>
      <c r="H46" s="6"/>
      <c r="J46" s="61"/>
      <c r="K46" s="61"/>
      <c r="L46" s="61"/>
      <c r="M46" s="61"/>
      <c r="N46">
        <v>3.25</v>
      </c>
    </row>
    <row r="47" spans="1:15">
      <c r="A47" s="39" t="s">
        <v>695</v>
      </c>
      <c r="B47" s="2"/>
      <c r="C47" s="56" t="s">
        <v>696</v>
      </c>
      <c r="D47" s="2"/>
      <c r="E47" s="2"/>
      <c r="F47" s="2"/>
      <c r="G47" s="7"/>
      <c r="H47" s="6"/>
      <c r="J47" s="60"/>
      <c r="K47" s="60"/>
      <c r="L47" s="60"/>
      <c r="M47" s="60"/>
      <c r="O47">
        <v>2</v>
      </c>
    </row>
    <row r="48" spans="1:15">
      <c r="A48" s="39" t="s">
        <v>695</v>
      </c>
      <c r="B48" s="2"/>
      <c r="C48" s="56" t="s">
        <v>697</v>
      </c>
      <c r="D48" s="2"/>
      <c r="E48" s="2"/>
      <c r="F48" s="2"/>
      <c r="G48" s="7"/>
      <c r="H48" s="6"/>
      <c r="J48" s="60"/>
      <c r="K48" s="60"/>
      <c r="L48" s="60"/>
      <c r="M48" s="60"/>
      <c r="O48">
        <v>2</v>
      </c>
    </row>
    <row r="49" spans="1:15">
      <c r="A49" s="39" t="s">
        <v>648</v>
      </c>
      <c r="B49" s="2" t="s">
        <v>153</v>
      </c>
      <c r="C49" s="56" t="s">
        <v>698</v>
      </c>
      <c r="D49" s="2" t="s">
        <v>153</v>
      </c>
      <c r="E49" s="2" t="s">
        <v>153</v>
      </c>
      <c r="F49" s="2" t="s">
        <v>153</v>
      </c>
      <c r="G49" s="7" t="s">
        <v>153</v>
      </c>
      <c r="H49" s="6"/>
      <c r="J49" s="60" t="s">
        <v>15</v>
      </c>
      <c r="K49" s="60"/>
      <c r="L49" s="60"/>
      <c r="M49" s="60"/>
      <c r="O49">
        <v>2</v>
      </c>
    </row>
    <row r="50" spans="1:15">
      <c r="A50" s="39" t="s">
        <v>648</v>
      </c>
      <c r="B50" s="2" t="s">
        <v>154</v>
      </c>
      <c r="C50" s="56" t="s">
        <v>699</v>
      </c>
      <c r="D50" s="2" t="s">
        <v>154</v>
      </c>
      <c r="E50" s="2" t="s">
        <v>154</v>
      </c>
      <c r="F50" s="2" t="s">
        <v>154</v>
      </c>
      <c r="G50" s="7" t="s">
        <v>154</v>
      </c>
      <c r="H50" s="6"/>
      <c r="J50" s="60" t="s">
        <v>15</v>
      </c>
      <c r="K50" s="60"/>
      <c r="L50" s="60"/>
      <c r="M50" s="60"/>
      <c r="O50">
        <v>2</v>
      </c>
    </row>
    <row r="51" spans="1:15">
      <c r="A51" s="40" t="s">
        <v>155</v>
      </c>
      <c r="B51" s="8" t="s">
        <v>156</v>
      </c>
      <c r="C51" s="52" t="s">
        <v>157</v>
      </c>
      <c r="D51" s="52" t="s">
        <v>156</v>
      </c>
      <c r="E51" s="52" t="s">
        <v>157</v>
      </c>
      <c r="F51" s="52" t="s">
        <v>156</v>
      </c>
      <c r="G51" s="53" t="s">
        <v>157</v>
      </c>
      <c r="H51" s="15"/>
      <c r="I51" s="32">
        <v>3.5</v>
      </c>
      <c r="J51" s="60" t="s">
        <v>15</v>
      </c>
      <c r="K51" s="60"/>
      <c r="L51" s="60"/>
      <c r="M51" s="60"/>
      <c r="N51">
        <v>3.5</v>
      </c>
    </row>
    <row r="52" spans="1:15">
      <c r="A52" s="42" t="s">
        <v>158</v>
      </c>
      <c r="B52" s="2"/>
      <c r="C52" s="2"/>
      <c r="D52" s="2"/>
      <c r="E52" s="2"/>
      <c r="F52" s="2"/>
      <c r="G52" s="7"/>
      <c r="H52" s="6"/>
      <c r="J52" s="60" t="s">
        <v>15</v>
      </c>
      <c r="K52" s="60"/>
      <c r="L52" s="60"/>
      <c r="M52" s="60"/>
    </row>
    <row r="53" spans="1:15">
      <c r="A53" s="39" t="s">
        <v>145</v>
      </c>
      <c r="B53" s="2" t="s">
        <v>159</v>
      </c>
      <c r="C53" s="51" t="s">
        <v>114</v>
      </c>
      <c r="D53" s="51" t="s">
        <v>159</v>
      </c>
      <c r="E53" s="51" t="s">
        <v>160</v>
      </c>
      <c r="F53" s="51" t="s">
        <v>159</v>
      </c>
      <c r="G53" s="26" t="s">
        <v>160</v>
      </c>
      <c r="H53" s="15"/>
      <c r="I53" s="32">
        <v>4.5</v>
      </c>
      <c r="J53" s="61" t="s">
        <v>15</v>
      </c>
      <c r="K53" s="61"/>
      <c r="L53" s="61" t="s">
        <v>15</v>
      </c>
      <c r="M53" s="61"/>
      <c r="N53">
        <v>4.5</v>
      </c>
    </row>
    <row r="54" spans="1:15">
      <c r="A54" s="39"/>
      <c r="B54" s="2"/>
      <c r="C54" s="51" t="s">
        <v>315</v>
      </c>
      <c r="D54" s="51"/>
      <c r="E54" s="51"/>
      <c r="F54" s="51"/>
      <c r="G54" s="26"/>
      <c r="H54" s="15"/>
      <c r="J54" s="61"/>
      <c r="K54" s="61"/>
      <c r="L54" s="61"/>
      <c r="M54" s="61"/>
      <c r="N54">
        <v>3</v>
      </c>
    </row>
    <row r="55" spans="1:15">
      <c r="A55" s="40" t="s">
        <v>147</v>
      </c>
      <c r="B55" s="8" t="s">
        <v>161</v>
      </c>
      <c r="C55" s="8" t="s">
        <v>299</v>
      </c>
      <c r="D55" s="8" t="s">
        <v>161</v>
      </c>
      <c r="E55" s="8" t="s">
        <v>162</v>
      </c>
      <c r="F55" s="8" t="s">
        <v>161</v>
      </c>
      <c r="G55" s="9" t="s">
        <v>162</v>
      </c>
      <c r="H55" s="6"/>
      <c r="I55" s="32">
        <v>3.5</v>
      </c>
      <c r="J55" s="60"/>
      <c r="K55" s="60"/>
      <c r="L55" s="60"/>
      <c r="M55" s="60"/>
      <c r="N55">
        <v>3.5</v>
      </c>
    </row>
    <row r="56" spans="1:15">
      <c r="A56" s="42" t="s">
        <v>163</v>
      </c>
      <c r="B56" s="2"/>
      <c r="C56" s="2"/>
      <c r="D56" s="2"/>
      <c r="E56" s="2"/>
      <c r="F56" s="2"/>
      <c r="G56" s="7"/>
      <c r="H56" s="6"/>
      <c r="J56" s="60"/>
      <c r="K56" s="60"/>
      <c r="L56" s="60"/>
      <c r="M56" s="60"/>
      <c r="N56" t="s">
        <v>15</v>
      </c>
    </row>
    <row r="57" spans="1:15">
      <c r="A57" s="39" t="s">
        <v>700</v>
      </c>
      <c r="B57" s="2" t="s">
        <v>165</v>
      </c>
      <c r="C57" s="2" t="s">
        <v>115</v>
      </c>
      <c r="D57" s="2" t="s">
        <v>165</v>
      </c>
      <c r="E57" s="2" t="s">
        <v>115</v>
      </c>
      <c r="F57" s="2" t="s">
        <v>165</v>
      </c>
      <c r="G57" s="7" t="s">
        <v>115</v>
      </c>
      <c r="H57" s="6" t="s">
        <v>122</v>
      </c>
      <c r="I57" s="32">
        <v>1.5</v>
      </c>
      <c r="J57" s="64"/>
      <c r="K57" s="64"/>
      <c r="L57" s="64"/>
      <c r="M57" s="64"/>
    </row>
    <row r="58" spans="1:15">
      <c r="A58" s="39" t="s">
        <v>145</v>
      </c>
      <c r="B58" s="2" t="s">
        <v>166</v>
      </c>
      <c r="C58" s="2" t="s">
        <v>167</v>
      </c>
      <c r="D58" s="2" t="s">
        <v>166</v>
      </c>
      <c r="E58" s="2" t="s">
        <v>167</v>
      </c>
      <c r="F58" s="2" t="s">
        <v>166</v>
      </c>
      <c r="G58" s="7" t="s">
        <v>167</v>
      </c>
      <c r="H58" s="6" t="s">
        <v>126</v>
      </c>
      <c r="I58" s="32">
        <v>4.5</v>
      </c>
      <c r="J58" s="60"/>
      <c r="K58" s="60"/>
      <c r="L58" s="60"/>
      <c r="M58" s="60"/>
      <c r="N58">
        <v>4.5</v>
      </c>
    </row>
    <row r="59" spans="1:15" ht="27.9" customHeight="1">
      <c r="A59" s="44" t="s">
        <v>695</v>
      </c>
      <c r="B59" s="2" t="s">
        <v>169</v>
      </c>
      <c r="C59" s="56" t="s">
        <v>701</v>
      </c>
      <c r="D59" s="2" t="s">
        <v>169</v>
      </c>
      <c r="E59" s="2" t="s">
        <v>169</v>
      </c>
      <c r="F59" s="2" t="s">
        <v>169</v>
      </c>
      <c r="G59" s="7" t="s">
        <v>169</v>
      </c>
      <c r="H59" s="6" t="s">
        <v>128</v>
      </c>
      <c r="J59" s="60" t="s">
        <v>15</v>
      </c>
      <c r="K59" s="60"/>
      <c r="L59" s="60"/>
      <c r="M59" s="60"/>
      <c r="O59">
        <v>2</v>
      </c>
    </row>
    <row r="60" spans="1:15">
      <c r="A60" s="44" t="s">
        <v>695</v>
      </c>
      <c r="B60" s="2" t="s">
        <v>170</v>
      </c>
      <c r="C60" s="56" t="s">
        <v>702</v>
      </c>
      <c r="D60" s="2" t="s">
        <v>170</v>
      </c>
      <c r="E60" s="2" t="s">
        <v>170</v>
      </c>
      <c r="F60" s="2" t="s">
        <v>170</v>
      </c>
      <c r="G60" s="7" t="s">
        <v>170</v>
      </c>
      <c r="H60" s="6"/>
      <c r="J60" s="60" t="s">
        <v>15</v>
      </c>
      <c r="K60" s="60"/>
      <c r="L60" s="60"/>
      <c r="M60" s="60"/>
      <c r="O60">
        <v>1.5</v>
      </c>
    </row>
    <row r="61" spans="1:15">
      <c r="A61" s="39" t="s">
        <v>171</v>
      </c>
      <c r="B61" s="2" t="s">
        <v>172</v>
      </c>
      <c r="C61" s="56" t="s">
        <v>703</v>
      </c>
      <c r="D61" s="2" t="s">
        <v>172</v>
      </c>
      <c r="E61" s="2" t="s">
        <v>173</v>
      </c>
      <c r="F61" s="2" t="s">
        <v>172</v>
      </c>
      <c r="G61" s="7" t="s">
        <v>173</v>
      </c>
      <c r="H61" s="6"/>
      <c r="I61" s="32">
        <v>3</v>
      </c>
      <c r="J61" s="61" t="s">
        <v>15</v>
      </c>
      <c r="K61" s="61"/>
      <c r="L61" s="61"/>
      <c r="M61" s="61" t="s">
        <v>15</v>
      </c>
    </row>
    <row r="62" spans="1:15" ht="6" customHeight="1" thickBot="1">
      <c r="A62" s="45"/>
      <c r="B62" s="11"/>
      <c r="C62" s="11"/>
      <c r="D62" s="11"/>
      <c r="E62" s="11"/>
      <c r="F62" s="11"/>
      <c r="G62" s="23"/>
      <c r="H62" s="6"/>
      <c r="J62" s="60"/>
      <c r="K62" s="60"/>
      <c r="L62" s="60"/>
      <c r="M62" s="60"/>
    </row>
    <row r="63" spans="1:15" ht="21.6" thickTop="1">
      <c r="A63" s="42" t="s">
        <v>174</v>
      </c>
      <c r="G63" s="25"/>
      <c r="H63" s="55"/>
      <c r="J63" s="60"/>
      <c r="K63" s="60"/>
      <c r="L63" s="60"/>
      <c r="M63" s="60"/>
      <c r="N63" s="57"/>
    </row>
    <row r="64" spans="1:15">
      <c r="A64" s="39" t="s">
        <v>175</v>
      </c>
      <c r="B64" s="15" t="s">
        <v>165</v>
      </c>
      <c r="C64" s="15" t="s">
        <v>111</v>
      </c>
      <c r="D64" s="15" t="s">
        <v>165</v>
      </c>
      <c r="E64" s="15" t="s">
        <v>111</v>
      </c>
      <c r="F64" s="15" t="s">
        <v>165</v>
      </c>
      <c r="G64" s="26" t="s">
        <v>111</v>
      </c>
      <c r="H64" s="15"/>
      <c r="I64" s="32">
        <v>2</v>
      </c>
      <c r="J64" s="64"/>
      <c r="K64" s="64"/>
      <c r="L64" s="64"/>
      <c r="M64" s="64" t="s">
        <v>15</v>
      </c>
      <c r="N64" s="15" t="s">
        <v>15</v>
      </c>
    </row>
    <row r="65" spans="1:16">
      <c r="A65" s="39" t="s">
        <v>175</v>
      </c>
      <c r="B65" s="15" t="s">
        <v>172</v>
      </c>
      <c r="C65" s="15" t="s">
        <v>113</v>
      </c>
      <c r="D65" s="15" t="s">
        <v>172</v>
      </c>
      <c r="E65" s="15" t="s">
        <v>113</v>
      </c>
      <c r="F65" s="15" t="s">
        <v>172</v>
      </c>
      <c r="G65" s="26" t="s">
        <v>113</v>
      </c>
      <c r="H65" s="15"/>
      <c r="I65" s="32">
        <v>2</v>
      </c>
      <c r="J65" s="64"/>
      <c r="K65" s="64"/>
      <c r="L65" s="64"/>
      <c r="M65" s="64"/>
    </row>
    <row r="66" spans="1:16" ht="21.6" thickBot="1">
      <c r="A66" s="41" t="s">
        <v>176</v>
      </c>
      <c r="B66" s="11" t="s">
        <v>106</v>
      </c>
      <c r="C66" s="11" t="s">
        <v>177</v>
      </c>
      <c r="D66" s="11" t="s">
        <v>106</v>
      </c>
      <c r="E66" s="11" t="s">
        <v>177</v>
      </c>
      <c r="F66" s="11" t="s">
        <v>106</v>
      </c>
      <c r="G66" s="23" t="s">
        <v>177</v>
      </c>
      <c r="H66" s="6"/>
      <c r="I66" s="32">
        <v>0.5</v>
      </c>
      <c r="J66" s="64"/>
      <c r="K66" s="64"/>
      <c r="L66" s="64"/>
      <c r="M66" s="64"/>
    </row>
    <row r="67" spans="1:16" ht="21.6" thickTop="1">
      <c r="A67" s="46" t="s">
        <v>178</v>
      </c>
      <c r="B67" s="27"/>
      <c r="C67" s="27"/>
      <c r="D67" s="27"/>
      <c r="E67" s="27"/>
      <c r="F67" s="27"/>
      <c r="G67" s="28"/>
      <c r="H67" s="6"/>
      <c r="J67" s="64"/>
      <c r="K67" s="64"/>
      <c r="L67" s="64"/>
      <c r="M67" s="64"/>
    </row>
    <row r="68" spans="1:16">
      <c r="A68" s="47" t="s">
        <v>179</v>
      </c>
      <c r="B68" s="29" t="s">
        <v>165</v>
      </c>
      <c r="C68" s="29" t="s">
        <v>113</v>
      </c>
      <c r="D68" s="29" t="s">
        <v>165</v>
      </c>
      <c r="E68" s="29" t="s">
        <v>113</v>
      </c>
      <c r="F68" s="29" t="s">
        <v>165</v>
      </c>
      <c r="G68" s="30" t="s">
        <v>113</v>
      </c>
      <c r="H68" s="6"/>
      <c r="I68" s="32">
        <v>3</v>
      </c>
      <c r="J68" s="64"/>
      <c r="K68" s="64"/>
      <c r="L68" s="64"/>
      <c r="M68" s="64"/>
    </row>
    <row r="69" spans="1:16" ht="21.6" thickBot="1">
      <c r="A69" s="48" t="s">
        <v>105</v>
      </c>
      <c r="B69" s="31" t="s">
        <v>114</v>
      </c>
      <c r="C69" s="31" t="s">
        <v>111</v>
      </c>
      <c r="D69" s="31" t="s">
        <v>114</v>
      </c>
      <c r="E69" s="31" t="s">
        <v>111</v>
      </c>
      <c r="F69" s="31" t="s">
        <v>114</v>
      </c>
      <c r="G69" s="38" t="s">
        <v>111</v>
      </c>
      <c r="H69" s="6"/>
      <c r="I69" s="32">
        <v>3</v>
      </c>
      <c r="J69" s="64"/>
      <c r="K69" s="64"/>
      <c r="L69" s="64"/>
      <c r="M69" s="64"/>
    </row>
    <row r="70" spans="1:16" ht="21.6" thickTop="1">
      <c r="A70" s="42" t="s">
        <v>704</v>
      </c>
      <c r="B70" t="s">
        <v>15</v>
      </c>
      <c r="C70" t="s">
        <v>15</v>
      </c>
      <c r="H70" s="6"/>
      <c r="I70" s="32" t="s">
        <v>15</v>
      </c>
      <c r="J70" s="32" t="s">
        <v>15</v>
      </c>
      <c r="N70">
        <f>SUM(N16:N69)</f>
        <v>82</v>
      </c>
      <c r="O70">
        <f>SUM(O16:O69)</f>
        <v>15</v>
      </c>
      <c r="P70">
        <f>N70+O70</f>
        <v>97</v>
      </c>
    </row>
    <row r="71" spans="1:16">
      <c r="C71" s="36" t="s">
        <v>15</v>
      </c>
      <c r="I71" s="33" t="s">
        <v>15</v>
      </c>
      <c r="J71" s="34" t="s">
        <v>15</v>
      </c>
      <c r="N71" s="67">
        <f>N70/P70</f>
        <v>0.84536082474226804</v>
      </c>
      <c r="O71" s="82">
        <f>1-N71</f>
        <v>0.15463917525773196</v>
      </c>
      <c r="P71" s="68">
        <v>2192.8000000000002</v>
      </c>
    </row>
    <row r="72" spans="1:16">
      <c r="B72" s="36" t="s">
        <v>114</v>
      </c>
      <c r="C72" s="36" t="s">
        <v>15</v>
      </c>
      <c r="D72" s="36" t="s">
        <v>114</v>
      </c>
      <c r="E72" s="36" t="s">
        <v>183</v>
      </c>
      <c r="F72" s="36" t="s">
        <v>114</v>
      </c>
      <c r="G72" s="36" t="s">
        <v>183</v>
      </c>
      <c r="H72" s="36"/>
      <c r="O72" s="68">
        <f>P71*O71</f>
        <v>339.09278350515467</v>
      </c>
      <c r="P72" s="68">
        <f>P71/P70</f>
        <v>22.606185567010311</v>
      </c>
    </row>
    <row r="73" spans="1:16">
      <c r="B73" s="36" t="s">
        <v>117</v>
      </c>
      <c r="C73" s="36" t="s">
        <v>15</v>
      </c>
      <c r="D73" s="36" t="s">
        <v>117</v>
      </c>
      <c r="E73" s="36" t="s">
        <v>115</v>
      </c>
      <c r="F73" s="36" t="s">
        <v>117</v>
      </c>
      <c r="G73" s="36" t="s">
        <v>115</v>
      </c>
      <c r="H73" s="36"/>
    </row>
    <row r="74" spans="1:16">
      <c r="A74" t="s">
        <v>705</v>
      </c>
      <c r="B74" s="36" t="s">
        <v>110</v>
      </c>
      <c r="C74" s="36" t="s">
        <v>15</v>
      </c>
      <c r="D74" s="36" t="s">
        <v>110</v>
      </c>
      <c r="E74" s="36" t="s">
        <v>113</v>
      </c>
      <c r="F74" s="36" t="s">
        <v>110</v>
      </c>
      <c r="G74" s="36" t="s">
        <v>113</v>
      </c>
      <c r="H74" s="36"/>
    </row>
    <row r="75" spans="1:16">
      <c r="A75" t="s">
        <v>289</v>
      </c>
      <c r="B75" s="36" t="s">
        <v>114</v>
      </c>
      <c r="C75" s="36" t="s">
        <v>15</v>
      </c>
      <c r="D75" s="36" t="s">
        <v>114</v>
      </c>
      <c r="E75" s="36" t="str">
        <f>E72</f>
        <v>K Williams</v>
      </c>
      <c r="F75" s="36" t="s">
        <v>114</v>
      </c>
      <c r="G75" s="36" t="str">
        <f>G72</f>
        <v>K Williams</v>
      </c>
      <c r="H75" s="36"/>
    </row>
    <row r="76" spans="1:16">
      <c r="A76" t="s">
        <v>430</v>
      </c>
      <c r="B76" s="36" t="str">
        <f>B74</f>
        <v>C.Dawson</v>
      </c>
      <c r="C76" s="36" t="s">
        <v>15</v>
      </c>
      <c r="D76" s="36" t="str">
        <f>D74</f>
        <v>C.Dawson</v>
      </c>
      <c r="E76" s="36" t="str">
        <f>E74</f>
        <v>C. Whelan</v>
      </c>
      <c r="F76" s="36" t="str">
        <f>F74</f>
        <v>C.Dawson</v>
      </c>
      <c r="G76" s="36" t="str">
        <f>G74</f>
        <v>C. Whelan</v>
      </c>
      <c r="H76" s="36"/>
    </row>
    <row r="77" spans="1:16">
      <c r="A77" t="s">
        <v>492</v>
      </c>
    </row>
    <row r="79" spans="1:16">
      <c r="A79" s="15" t="s">
        <v>706</v>
      </c>
    </row>
  </sheetData>
  <phoneticPr fontId="13" type="noConversion"/>
  <pageMargins left="0" right="0" top="0" bottom="0" header="0.30000000000000004" footer="0.30000000000000004"/>
  <pageSetup paperSize="9" scale="57" orientation="portrait" horizontalDpi="0" verticalDpi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4"/>
  <sheetViews>
    <sheetView topLeftCell="A12" workbookViewId="0">
      <selection activeCell="G77" sqref="G77"/>
    </sheetView>
  </sheetViews>
  <sheetFormatPr defaultColWidth="11" defaultRowHeight="21"/>
  <cols>
    <col min="1" max="1" width="55" customWidth="1"/>
    <col min="2" max="2" width="31.5" customWidth="1"/>
    <col min="3" max="4" width="14.09765625" style="32" customWidth="1"/>
  </cols>
  <sheetData>
    <row r="1" spans="1:3" ht="25.8">
      <c r="A1" s="1" t="s">
        <v>82</v>
      </c>
    </row>
    <row r="2" spans="1:3" ht="23.4" thickBot="1">
      <c r="A2" s="14" t="s">
        <v>84</v>
      </c>
      <c r="B2" s="18" t="s">
        <v>679</v>
      </c>
      <c r="C2" s="35" t="s">
        <v>707</v>
      </c>
    </row>
    <row r="3" spans="1:3" ht="23.4" thickTop="1">
      <c r="A3" s="3" t="s">
        <v>108</v>
      </c>
      <c r="B3" s="2"/>
      <c r="C3" s="50" t="s">
        <v>15</v>
      </c>
    </row>
    <row r="4" spans="1:3" ht="22.8">
      <c r="A4" s="13"/>
      <c r="B4" s="81" t="s">
        <v>708</v>
      </c>
      <c r="C4" s="50">
        <v>4</v>
      </c>
    </row>
    <row r="5" spans="1:3">
      <c r="A5" s="39" t="s">
        <v>669</v>
      </c>
      <c r="B5" s="2" t="s">
        <v>110</v>
      </c>
      <c r="C5" s="50">
        <v>3</v>
      </c>
    </row>
    <row r="6" spans="1:3">
      <c r="A6" s="39"/>
      <c r="B6" s="2" t="s">
        <v>112</v>
      </c>
      <c r="C6" s="50">
        <v>3</v>
      </c>
    </row>
    <row r="7" spans="1:3">
      <c r="A7" s="40"/>
      <c r="B7" s="8" t="s">
        <v>111</v>
      </c>
      <c r="C7" s="50">
        <v>1</v>
      </c>
    </row>
    <row r="8" spans="1:3">
      <c r="A8" s="39" t="s">
        <v>116</v>
      </c>
      <c r="B8" s="2" t="s">
        <v>117</v>
      </c>
      <c r="C8" s="50">
        <v>2</v>
      </c>
    </row>
    <row r="9" spans="1:3">
      <c r="A9" s="39" t="s">
        <v>116</v>
      </c>
      <c r="B9" s="2" t="s">
        <v>110</v>
      </c>
      <c r="C9" s="50">
        <v>2</v>
      </c>
    </row>
    <row r="10" spans="1:3" ht="21.6" thickBot="1">
      <c r="A10" s="41" t="s">
        <v>118</v>
      </c>
      <c r="B10" s="11" t="s">
        <v>114</v>
      </c>
      <c r="C10" s="50">
        <v>0</v>
      </c>
    </row>
    <row r="11" spans="1:3" ht="23.4" thickTop="1">
      <c r="A11" s="13" t="s">
        <v>119</v>
      </c>
      <c r="B11" s="2"/>
      <c r="C11" s="50"/>
    </row>
    <row r="12" spans="1:3">
      <c r="A12" s="42" t="s">
        <v>120</v>
      </c>
      <c r="B12" s="2"/>
      <c r="C12" s="50"/>
    </row>
    <row r="13" spans="1:3">
      <c r="A13" s="39" t="s">
        <v>121</v>
      </c>
      <c r="B13" s="16" t="s">
        <v>709</v>
      </c>
      <c r="C13" s="50">
        <v>1.5</v>
      </c>
    </row>
    <row r="14" spans="1:3">
      <c r="A14" s="40" t="s">
        <v>123</v>
      </c>
      <c r="B14" s="80" t="s">
        <v>710</v>
      </c>
      <c r="C14" s="79">
        <v>0</v>
      </c>
    </row>
    <row r="15" spans="1:3">
      <c r="A15" s="42" t="s">
        <v>127</v>
      </c>
      <c r="B15" s="2"/>
      <c r="C15" s="50"/>
    </row>
    <row r="16" spans="1:3">
      <c r="A16" s="40" t="s">
        <v>129</v>
      </c>
      <c r="B16" s="8" t="s">
        <v>130</v>
      </c>
      <c r="C16" s="50">
        <v>3.5</v>
      </c>
    </row>
    <row r="17" spans="1:14">
      <c r="A17" s="43" t="s">
        <v>132</v>
      </c>
      <c r="B17" s="2"/>
      <c r="C17" s="50"/>
    </row>
    <row r="18" spans="1:14">
      <c r="A18" s="39" t="s">
        <v>133</v>
      </c>
      <c r="B18" s="2" t="s">
        <v>135</v>
      </c>
      <c r="C18" s="50">
        <v>4.5</v>
      </c>
    </row>
    <row r="19" spans="1:14">
      <c r="A19" s="39" t="s">
        <v>136</v>
      </c>
      <c r="B19" s="2" t="s">
        <v>137</v>
      </c>
      <c r="C19" s="50">
        <v>3.5</v>
      </c>
    </row>
    <row r="20" spans="1:14">
      <c r="A20" s="39" t="s">
        <v>711</v>
      </c>
      <c r="B20" s="78" t="s">
        <v>712</v>
      </c>
      <c r="C20" s="50"/>
      <c r="D20" s="32">
        <v>2.5</v>
      </c>
    </row>
    <row r="21" spans="1:14" ht="11.1" customHeight="1" thickBot="1">
      <c r="A21" s="22"/>
      <c r="B21" s="12"/>
      <c r="C21" s="50"/>
    </row>
    <row r="22" spans="1:14" ht="23.4" thickTop="1">
      <c r="A22" s="13" t="s">
        <v>141</v>
      </c>
      <c r="B22" s="2"/>
      <c r="C22" s="50"/>
      <c r="N22" t="s">
        <v>15</v>
      </c>
    </row>
    <row r="23" spans="1:14">
      <c r="A23" s="42" t="s">
        <v>142</v>
      </c>
      <c r="B23" s="16" t="s">
        <v>143</v>
      </c>
      <c r="C23" s="50">
        <v>0</v>
      </c>
    </row>
    <row r="24" spans="1:14">
      <c r="A24" s="42" t="s">
        <v>144</v>
      </c>
      <c r="B24" s="2"/>
      <c r="C24" s="50"/>
    </row>
    <row r="25" spans="1:14">
      <c r="A25" s="39" t="s">
        <v>248</v>
      </c>
      <c r="B25" s="2" t="s">
        <v>112</v>
      </c>
      <c r="C25" s="50">
        <v>4</v>
      </c>
      <c r="N25" t="s">
        <v>15</v>
      </c>
    </row>
    <row r="26" spans="1:14">
      <c r="A26" s="39" t="s">
        <v>648</v>
      </c>
      <c r="B26" s="2" t="s">
        <v>713</v>
      </c>
      <c r="C26" s="50"/>
      <c r="D26" s="32">
        <v>2</v>
      </c>
    </row>
    <row r="27" spans="1:14">
      <c r="A27" s="40" t="s">
        <v>714</v>
      </c>
      <c r="B27" s="8" t="s">
        <v>148</v>
      </c>
      <c r="C27" s="50">
        <v>2</v>
      </c>
    </row>
    <row r="28" spans="1:14">
      <c r="A28" s="42" t="s">
        <v>150</v>
      </c>
      <c r="B28" s="2"/>
      <c r="C28" s="50"/>
      <c r="N28" t="s">
        <v>15</v>
      </c>
    </row>
    <row r="29" spans="1:14">
      <c r="A29" s="39" t="s">
        <v>121</v>
      </c>
      <c r="B29" s="2" t="s">
        <v>151</v>
      </c>
      <c r="C29" s="50">
        <v>1.5</v>
      </c>
      <c r="N29" t="s">
        <v>15</v>
      </c>
    </row>
    <row r="30" spans="1:14">
      <c r="A30" s="39" t="s">
        <v>488</v>
      </c>
      <c r="B30" s="36" t="s">
        <v>715</v>
      </c>
      <c r="C30" s="50"/>
      <c r="D30" s="32">
        <v>5</v>
      </c>
      <c r="F30" t="s">
        <v>15</v>
      </c>
      <c r="N30" t="s">
        <v>716</v>
      </c>
    </row>
    <row r="31" spans="1:14">
      <c r="A31" s="39" t="s">
        <v>717</v>
      </c>
      <c r="B31" s="36" t="s">
        <v>718</v>
      </c>
      <c r="C31" s="50"/>
      <c r="D31" s="32">
        <v>0.5</v>
      </c>
    </row>
    <row r="32" spans="1:14">
      <c r="A32" s="39" t="s">
        <v>719</v>
      </c>
      <c r="B32" s="36" t="s">
        <v>720</v>
      </c>
      <c r="C32" s="50"/>
      <c r="D32" s="32">
        <v>2.5</v>
      </c>
    </row>
    <row r="33" spans="1:4">
      <c r="A33" s="40" t="s">
        <v>155</v>
      </c>
      <c r="B33" s="8" t="s">
        <v>156</v>
      </c>
      <c r="C33" s="50">
        <v>3</v>
      </c>
      <c r="D33" t="s">
        <v>721</v>
      </c>
    </row>
    <row r="34" spans="1:4">
      <c r="A34" s="42" t="s">
        <v>722</v>
      </c>
      <c r="B34" s="2"/>
      <c r="C34" s="50"/>
      <c r="D34" s="32" t="s">
        <v>15</v>
      </c>
    </row>
    <row r="35" spans="1:4">
      <c r="A35" s="39" t="s">
        <v>723</v>
      </c>
      <c r="B35" s="16" t="s">
        <v>709</v>
      </c>
      <c r="C35" s="50">
        <v>4</v>
      </c>
    </row>
    <row r="36" spans="1:4" ht="8.1" customHeight="1">
      <c r="A36" s="40" t="s">
        <v>15</v>
      </c>
      <c r="B36" s="8" t="s">
        <v>15</v>
      </c>
      <c r="C36" s="50" t="s">
        <v>15</v>
      </c>
      <c r="D36"/>
    </row>
    <row r="37" spans="1:4">
      <c r="A37" s="42" t="s">
        <v>163</v>
      </c>
      <c r="B37" s="2"/>
      <c r="C37" s="50"/>
    </row>
    <row r="38" spans="1:4">
      <c r="A38" s="39" t="s">
        <v>724</v>
      </c>
      <c r="B38" s="2" t="s">
        <v>165</v>
      </c>
      <c r="C38" s="50">
        <v>5</v>
      </c>
    </row>
    <row r="39" spans="1:4">
      <c r="A39" s="39" t="s">
        <v>725</v>
      </c>
      <c r="B39" s="2" t="s">
        <v>166</v>
      </c>
      <c r="C39" s="50">
        <v>5</v>
      </c>
    </row>
    <row r="40" spans="1:4">
      <c r="A40" s="39" t="s">
        <v>726</v>
      </c>
      <c r="B40" s="2" t="s">
        <v>727</v>
      </c>
      <c r="C40" s="50">
        <v>5</v>
      </c>
    </row>
    <row r="41" spans="1:4">
      <c r="A41" s="77" t="s">
        <v>678</v>
      </c>
      <c r="B41" s="51" t="s">
        <v>728</v>
      </c>
      <c r="C41" s="76"/>
      <c r="D41" s="75">
        <v>7.5</v>
      </c>
    </row>
    <row r="42" spans="1:4">
      <c r="A42" s="77" t="s">
        <v>729</v>
      </c>
      <c r="B42" s="51" t="s">
        <v>730</v>
      </c>
      <c r="C42" s="76"/>
      <c r="D42" s="75">
        <v>3</v>
      </c>
    </row>
    <row r="43" spans="1:4">
      <c r="A43" s="39" t="s">
        <v>731</v>
      </c>
      <c r="B43" s="74" t="s">
        <v>15</v>
      </c>
      <c r="C43" s="50" t="s">
        <v>15</v>
      </c>
    </row>
    <row r="44" spans="1:4" ht="6" customHeight="1" thickBot="1">
      <c r="A44" s="45"/>
      <c r="B44" s="11"/>
      <c r="C44" s="50"/>
    </row>
    <row r="45" spans="1:4" ht="21.6" thickTop="1">
      <c r="A45" s="42" t="s">
        <v>174</v>
      </c>
      <c r="C45" s="50"/>
    </row>
    <row r="46" spans="1:4">
      <c r="A46" s="39" t="s">
        <v>732</v>
      </c>
      <c r="B46" s="15" t="s">
        <v>165</v>
      </c>
      <c r="C46" s="50">
        <v>3.5</v>
      </c>
    </row>
    <row r="47" spans="1:4">
      <c r="A47" s="39" t="s">
        <v>175</v>
      </c>
      <c r="B47" s="15" t="s">
        <v>112</v>
      </c>
      <c r="C47" s="50" t="s">
        <v>15</v>
      </c>
    </row>
    <row r="48" spans="1:4" ht="21.6" thickBot="1">
      <c r="A48" s="41" t="s">
        <v>733</v>
      </c>
      <c r="B48" s="11" t="s">
        <v>106</v>
      </c>
      <c r="C48" s="50">
        <v>1.5</v>
      </c>
    </row>
    <row r="49" spans="1:5" ht="21.6" thickTop="1">
      <c r="A49" s="46" t="s">
        <v>178</v>
      </c>
      <c r="B49" s="27"/>
      <c r="C49" s="50"/>
    </row>
    <row r="50" spans="1:5">
      <c r="A50" s="47" t="s">
        <v>179</v>
      </c>
      <c r="B50" s="29" t="s">
        <v>165</v>
      </c>
      <c r="C50" s="50">
        <v>3</v>
      </c>
    </row>
    <row r="51" spans="1:5" ht="6" customHeight="1" thickBot="1">
      <c r="A51" s="48" t="s">
        <v>15</v>
      </c>
      <c r="B51" s="31" t="s">
        <v>15</v>
      </c>
      <c r="C51" s="50" t="s">
        <v>15</v>
      </c>
    </row>
    <row r="52" spans="1:5" ht="21.6" thickTop="1">
      <c r="B52" s="73" t="s">
        <v>57</v>
      </c>
      <c r="C52" s="72">
        <f>SUM(C4:C51)</f>
        <v>65.5</v>
      </c>
      <c r="D52" s="72">
        <f>SUM(D4:D51)</f>
        <v>23</v>
      </c>
      <c r="E52" s="72">
        <f>C52+D52</f>
        <v>88.5</v>
      </c>
    </row>
    <row r="53" spans="1:5">
      <c r="C53" s="71">
        <f>C52/E52</f>
        <v>0.74011299435028244</v>
      </c>
      <c r="D53" s="71">
        <f>D52/E52</f>
        <v>0.25988700564971751</v>
      </c>
      <c r="E53" s="70">
        <v>1565.5</v>
      </c>
    </row>
    <row r="54" spans="1:5">
      <c r="D54" s="70">
        <f>D53*E53</f>
        <v>406.85310734463275</v>
      </c>
      <c r="E54" s="69">
        <f>E53/E52</f>
        <v>17.689265536723163</v>
      </c>
    </row>
  </sheetData>
  <pageMargins left="0" right="0" top="0" bottom="0" header="0.30000000000000004" footer="0.30000000000000004"/>
  <pageSetup paperSize="9" scale="83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9072E-AB68-634A-8FF6-B39926251A18}">
  <sheetPr>
    <pageSetUpPr fitToPage="1"/>
  </sheetPr>
  <dimension ref="A1:T79"/>
  <sheetViews>
    <sheetView workbookViewId="0">
      <selection activeCell="A4" sqref="A4"/>
    </sheetView>
  </sheetViews>
  <sheetFormatPr defaultColWidth="11" defaultRowHeight="15.6"/>
  <cols>
    <col min="1" max="1" width="43.59765625" customWidth="1"/>
    <col min="2" max="2" width="20.8984375" customWidth="1"/>
    <col min="3" max="3" width="12.8984375" style="36" customWidth="1"/>
    <col min="4" max="4" width="9.3984375" style="36" customWidth="1"/>
    <col min="5" max="5" width="7.5" style="36" customWidth="1"/>
    <col min="6" max="6" width="21.8984375" style="36" customWidth="1"/>
    <col min="7" max="7" width="24.5" style="36" customWidth="1"/>
    <col min="8" max="10" width="21.8984375" style="36" hidden="1" customWidth="1"/>
    <col min="11" max="11" width="21.8984375" hidden="1" customWidth="1"/>
    <col min="12" max="12" width="32.8984375" hidden="1" customWidth="1"/>
    <col min="13" max="13" width="16.09765625" hidden="1" customWidth="1"/>
    <col min="14" max="14" width="32.59765625" hidden="1" customWidth="1"/>
    <col min="15" max="15" width="1" hidden="1" customWidth="1"/>
    <col min="16" max="16" width="10.8984375" customWidth="1"/>
  </cols>
  <sheetData>
    <row r="1" spans="1:17" s="283" customFormat="1" ht="31.2">
      <c r="A1" s="1" t="s">
        <v>187</v>
      </c>
      <c r="B1" s="282"/>
      <c r="C1" s="379"/>
      <c r="D1" s="379"/>
      <c r="E1" s="379"/>
      <c r="F1" s="379"/>
      <c r="G1" s="379"/>
      <c r="H1" s="379"/>
      <c r="I1" s="379"/>
      <c r="J1" s="379"/>
      <c r="K1" s="285"/>
    </row>
    <row r="2" spans="1:17" s="283" customFormat="1" ht="31.2">
      <c r="A2" s="396" t="s">
        <v>188</v>
      </c>
      <c r="B2" s="397">
        <v>44012</v>
      </c>
      <c r="C2" s="379"/>
      <c r="D2" s="379"/>
      <c r="E2" s="379"/>
      <c r="F2" s="379" t="s">
        <v>189</v>
      </c>
      <c r="G2" s="379" t="s">
        <v>190</v>
      </c>
      <c r="H2" s="379"/>
      <c r="I2" s="379"/>
      <c r="J2" s="379"/>
      <c r="K2" s="285"/>
    </row>
    <row r="3" spans="1:17" s="283" customFormat="1" ht="31.2">
      <c r="A3" s="282"/>
      <c r="B3" s="282"/>
      <c r="C3" s="379"/>
      <c r="D3" s="379"/>
      <c r="E3" s="379"/>
      <c r="F3" s="385" t="s">
        <v>15</v>
      </c>
      <c r="G3" s="385" t="s">
        <v>15</v>
      </c>
      <c r="H3" s="379"/>
      <c r="I3" s="379"/>
      <c r="J3" s="379"/>
      <c r="K3" s="285"/>
    </row>
    <row r="4" spans="1:17" s="283" customFormat="1" ht="31.2">
      <c r="A4" s="282"/>
      <c r="B4" s="282"/>
      <c r="C4" s="379"/>
      <c r="D4" s="379"/>
      <c r="E4" s="379"/>
      <c r="F4" s="385">
        <v>44066</v>
      </c>
      <c r="G4" s="385">
        <v>43728</v>
      </c>
      <c r="H4" s="379"/>
      <c r="I4" s="379"/>
      <c r="J4" s="379"/>
      <c r="K4" s="285"/>
    </row>
    <row r="5" spans="1:17" ht="23.4" thickBot="1">
      <c r="A5" s="14" t="s">
        <v>84</v>
      </c>
      <c r="B5" s="14"/>
      <c r="C5" s="14"/>
      <c r="D5" s="345" t="s">
        <v>191</v>
      </c>
      <c r="E5" s="345" t="s">
        <v>192</v>
      </c>
      <c r="F5" s="156">
        <v>43770</v>
      </c>
      <c r="G5" s="156">
        <v>43812</v>
      </c>
      <c r="L5" s="156" t="s">
        <v>193</v>
      </c>
      <c r="M5" s="156" t="s">
        <v>17</v>
      </c>
      <c r="N5" s="156" t="s">
        <v>194</v>
      </c>
      <c r="O5" s="156" t="s">
        <v>17</v>
      </c>
    </row>
    <row r="6" spans="1:17" ht="24" thickTop="1" thickBot="1">
      <c r="A6" s="20" t="s">
        <v>195</v>
      </c>
      <c r="B6" s="146" t="s">
        <v>196</v>
      </c>
      <c r="C6" s="380"/>
      <c r="D6" s="380"/>
      <c r="F6" s="380"/>
      <c r="G6" s="380"/>
      <c r="H6" s="380"/>
      <c r="I6" s="380"/>
      <c r="J6" s="380"/>
      <c r="K6" s="32"/>
    </row>
    <row r="7" spans="1:17" ht="30" customHeight="1" thickBot="1">
      <c r="A7" s="135"/>
      <c r="B7" s="2" t="s">
        <v>197</v>
      </c>
      <c r="C7" s="391" t="s">
        <v>198</v>
      </c>
      <c r="F7" s="190" t="s">
        <v>199</v>
      </c>
      <c r="G7" s="190" t="s">
        <v>104</v>
      </c>
      <c r="H7" s="32" t="s">
        <v>199</v>
      </c>
      <c r="I7" s="32" t="s">
        <v>104</v>
      </c>
      <c r="J7" s="32" t="s">
        <v>199</v>
      </c>
      <c r="K7" s="32" t="s">
        <v>199</v>
      </c>
      <c r="L7" s="275"/>
      <c r="M7" s="246"/>
      <c r="N7" s="246"/>
      <c r="O7" s="246"/>
      <c r="Q7" t="s">
        <v>15</v>
      </c>
    </row>
    <row r="8" spans="1:17" ht="30" customHeight="1">
      <c r="A8" s="135"/>
      <c r="B8" s="2" t="s">
        <v>200</v>
      </c>
      <c r="C8" s="2"/>
      <c r="D8" s="2"/>
      <c r="F8" s="190" t="s">
        <v>98</v>
      </c>
      <c r="G8" s="190" t="s">
        <v>98</v>
      </c>
      <c r="H8" s="190" t="s">
        <v>98</v>
      </c>
      <c r="I8" s="190" t="s">
        <v>98</v>
      </c>
      <c r="J8" s="190" t="s">
        <v>98</v>
      </c>
      <c r="K8" s="190" t="s">
        <v>98</v>
      </c>
      <c r="L8" s="190" t="s">
        <v>98</v>
      </c>
      <c r="M8" s="190" t="s">
        <v>98</v>
      </c>
      <c r="N8" s="190" t="s">
        <v>98</v>
      </c>
      <c r="O8" s="190" t="s">
        <v>98</v>
      </c>
      <c r="P8" t="s">
        <v>201</v>
      </c>
      <c r="Q8" t="s">
        <v>15</v>
      </c>
    </row>
    <row r="9" spans="1:17" ht="9.9" customHeight="1" thickBot="1">
      <c r="A9" s="21"/>
      <c r="B9" s="143"/>
      <c r="C9" s="11"/>
      <c r="D9" s="11"/>
      <c r="E9" s="11"/>
      <c r="F9" s="398"/>
      <c r="G9" s="398"/>
      <c r="H9" s="11"/>
      <c r="I9" s="11"/>
      <c r="J9" s="11"/>
      <c r="K9" s="252"/>
    </row>
    <row r="10" spans="1:17" ht="24" thickTop="1">
      <c r="A10" s="239" t="s">
        <v>202</v>
      </c>
      <c r="B10" s="240"/>
      <c r="C10" s="388"/>
      <c r="D10" s="8">
        <v>3</v>
      </c>
      <c r="E10" s="392"/>
      <c r="F10" s="399" t="s">
        <v>203</v>
      </c>
      <c r="G10" s="399" t="s">
        <v>203</v>
      </c>
      <c r="H10" s="255" t="s">
        <v>203</v>
      </c>
      <c r="I10" s="255" t="s">
        <v>203</v>
      </c>
      <c r="J10" s="255" t="s">
        <v>203</v>
      </c>
      <c r="K10" s="255" t="s">
        <v>203</v>
      </c>
      <c r="P10" t="s">
        <v>15</v>
      </c>
      <c r="Q10" t="s">
        <v>15</v>
      </c>
    </row>
    <row r="11" spans="1:17" ht="23.4">
      <c r="A11" s="376" t="s">
        <v>204</v>
      </c>
      <c r="B11" s="2" t="s">
        <v>205</v>
      </c>
      <c r="C11" s="2"/>
      <c r="D11" s="2">
        <v>2</v>
      </c>
      <c r="F11" s="190" t="s">
        <v>111</v>
      </c>
      <c r="G11" s="190" t="s">
        <v>111</v>
      </c>
      <c r="H11" s="32" t="s">
        <v>111</v>
      </c>
      <c r="I11" s="32" t="s">
        <v>111</v>
      </c>
      <c r="J11" s="32" t="s">
        <v>111</v>
      </c>
      <c r="K11" s="32" t="s">
        <v>111</v>
      </c>
    </row>
    <row r="12" spans="1:17" ht="23.4">
      <c r="A12" s="376"/>
      <c r="B12" s="2" t="s">
        <v>205</v>
      </c>
      <c r="C12" s="2"/>
      <c r="D12" s="2">
        <v>2</v>
      </c>
      <c r="F12" s="190" t="s">
        <v>113</v>
      </c>
      <c r="G12" s="190" t="s">
        <v>113</v>
      </c>
      <c r="H12" s="32" t="s">
        <v>113</v>
      </c>
      <c r="I12" s="32" t="s">
        <v>110</v>
      </c>
      <c r="J12" s="32" t="s">
        <v>113</v>
      </c>
      <c r="K12" s="32" t="s">
        <v>110</v>
      </c>
    </row>
    <row r="13" spans="1:17" ht="23.4">
      <c r="A13" s="376"/>
      <c r="B13" s="2" t="s">
        <v>205</v>
      </c>
      <c r="C13" s="2"/>
      <c r="D13" s="2">
        <v>2</v>
      </c>
      <c r="F13" s="190" t="s">
        <v>161</v>
      </c>
      <c r="G13" s="190" t="s">
        <v>161</v>
      </c>
      <c r="H13" s="32" t="s">
        <v>161</v>
      </c>
      <c r="I13" s="32" t="s">
        <v>114</v>
      </c>
      <c r="J13" s="32" t="s">
        <v>161</v>
      </c>
      <c r="K13" s="32" t="s">
        <v>114</v>
      </c>
    </row>
    <row r="14" spans="1:17" ht="23.4">
      <c r="A14" s="376"/>
      <c r="B14" s="2" t="s">
        <v>205</v>
      </c>
      <c r="C14" s="2"/>
      <c r="D14" s="2">
        <v>2</v>
      </c>
      <c r="F14" s="190" t="s">
        <v>206</v>
      </c>
      <c r="G14" s="190" t="s">
        <v>206</v>
      </c>
      <c r="H14" s="32" t="s">
        <v>206</v>
      </c>
      <c r="I14" s="32" t="s">
        <v>161</v>
      </c>
      <c r="J14" s="32" t="s">
        <v>206</v>
      </c>
      <c r="K14" s="32" t="s">
        <v>161</v>
      </c>
    </row>
    <row r="15" spans="1:17" ht="23.4">
      <c r="A15" s="376"/>
      <c r="B15" s="2"/>
      <c r="C15" s="2"/>
      <c r="D15" s="2">
        <v>2</v>
      </c>
      <c r="F15" s="400" t="s">
        <v>207</v>
      </c>
      <c r="G15" s="400" t="s">
        <v>207</v>
      </c>
      <c r="H15" s="32"/>
      <c r="I15" s="32"/>
      <c r="J15" s="32"/>
      <c r="K15" s="32"/>
    </row>
    <row r="16" spans="1:17" ht="23.4">
      <c r="A16" s="376"/>
      <c r="B16" s="2"/>
      <c r="C16" s="2"/>
      <c r="D16" s="2">
        <v>2</v>
      </c>
      <c r="F16" s="190" t="s">
        <v>110</v>
      </c>
      <c r="G16" s="190" t="s">
        <v>110</v>
      </c>
      <c r="H16" s="32"/>
      <c r="I16" s="32"/>
      <c r="J16" s="32"/>
      <c r="K16" s="32"/>
    </row>
    <row r="17" spans="1:17" ht="23.4">
      <c r="A17" s="376"/>
      <c r="B17" s="2"/>
      <c r="C17" s="2"/>
      <c r="D17" s="2">
        <v>2</v>
      </c>
      <c r="F17" s="190" t="s">
        <v>114</v>
      </c>
      <c r="G17" s="190" t="s">
        <v>114</v>
      </c>
      <c r="H17" s="32"/>
      <c r="I17" s="32"/>
      <c r="J17" s="32"/>
      <c r="K17" s="32"/>
    </row>
    <row r="18" spans="1:17" ht="23.4">
      <c r="A18" s="377"/>
      <c r="B18" s="8" t="s">
        <v>205</v>
      </c>
      <c r="C18" s="8"/>
      <c r="D18" s="8">
        <v>2</v>
      </c>
      <c r="E18" s="384"/>
      <c r="F18" s="399" t="s">
        <v>208</v>
      </c>
      <c r="G18" s="399" t="s">
        <v>208</v>
      </c>
      <c r="H18" s="32" t="s">
        <v>208</v>
      </c>
      <c r="I18" s="32" t="s">
        <v>209</v>
      </c>
      <c r="J18" s="32" t="s">
        <v>208</v>
      </c>
      <c r="K18" s="32" t="s">
        <v>209</v>
      </c>
    </row>
    <row r="19" spans="1:17" ht="23.4">
      <c r="A19" s="378" t="s">
        <v>210</v>
      </c>
      <c r="B19" s="2" t="s">
        <v>211</v>
      </c>
      <c r="C19" s="2"/>
      <c r="D19" s="2">
        <v>1.5</v>
      </c>
      <c r="F19" s="190" t="s">
        <v>113</v>
      </c>
      <c r="G19" s="190" t="s">
        <v>110</v>
      </c>
      <c r="H19" s="32" t="s">
        <v>113</v>
      </c>
      <c r="I19" s="32" t="s">
        <v>110</v>
      </c>
      <c r="J19" s="32" t="s">
        <v>113</v>
      </c>
      <c r="K19" s="32" t="s">
        <v>110</v>
      </c>
    </row>
    <row r="20" spans="1:17" ht="23.4">
      <c r="A20" s="378"/>
      <c r="B20" s="2" t="s">
        <v>212</v>
      </c>
      <c r="C20" s="2"/>
      <c r="D20" s="2">
        <v>1</v>
      </c>
      <c r="F20" s="190" t="s">
        <v>208</v>
      </c>
      <c r="G20" s="190" t="s">
        <v>114</v>
      </c>
      <c r="H20" s="32" t="s">
        <v>208</v>
      </c>
      <c r="I20" s="32" t="s">
        <v>114</v>
      </c>
      <c r="J20" s="32" t="s">
        <v>208</v>
      </c>
      <c r="K20" s="32" t="s">
        <v>114</v>
      </c>
    </row>
    <row r="21" spans="1:17" ht="23.4">
      <c r="A21" s="378"/>
      <c r="B21" s="2" t="s">
        <v>212</v>
      </c>
      <c r="C21" s="2"/>
      <c r="D21" s="2">
        <v>1</v>
      </c>
      <c r="F21" s="190" t="s">
        <v>111</v>
      </c>
      <c r="G21" s="190" t="s">
        <v>161</v>
      </c>
      <c r="H21" s="32" t="s">
        <v>111</v>
      </c>
      <c r="I21" s="32" t="s">
        <v>209</v>
      </c>
      <c r="J21" s="32" t="s">
        <v>111</v>
      </c>
      <c r="K21" s="32" t="s">
        <v>209</v>
      </c>
    </row>
    <row r="22" spans="1:17" ht="23.4">
      <c r="A22" s="378"/>
      <c r="B22" s="2" t="s">
        <v>212</v>
      </c>
      <c r="C22" s="2"/>
      <c r="D22" s="2">
        <v>1</v>
      </c>
      <c r="F22" s="190" t="s">
        <v>206</v>
      </c>
      <c r="G22" s="400" t="s">
        <v>207</v>
      </c>
      <c r="H22" s="32" t="s">
        <v>206</v>
      </c>
      <c r="I22" s="219" t="s">
        <v>207</v>
      </c>
      <c r="J22" s="32" t="s">
        <v>206</v>
      </c>
      <c r="K22" s="219" t="s">
        <v>207</v>
      </c>
    </row>
    <row r="23" spans="1:17" ht="5.0999999999999996" customHeight="1" thickBot="1">
      <c r="A23" s="41" t="s">
        <v>15</v>
      </c>
      <c r="B23" s="11"/>
      <c r="C23" s="11"/>
      <c r="D23" s="11" t="s">
        <v>15</v>
      </c>
      <c r="E23" s="151"/>
      <c r="F23" s="398"/>
      <c r="G23" s="398"/>
      <c r="H23" s="11"/>
      <c r="I23" s="11"/>
      <c r="J23" s="11"/>
      <c r="K23" s="252" t="s">
        <v>15</v>
      </c>
      <c r="L23" s="252" t="s">
        <v>15</v>
      </c>
      <c r="M23" s="252" t="s">
        <v>15</v>
      </c>
      <c r="N23" s="252" t="s">
        <v>15</v>
      </c>
      <c r="O23" s="252" t="s">
        <v>15</v>
      </c>
    </row>
    <row r="24" spans="1:17" ht="24" thickTop="1" thickBot="1">
      <c r="A24" s="13" t="s">
        <v>119</v>
      </c>
      <c r="B24" s="393" t="s">
        <v>213</v>
      </c>
      <c r="C24" s="389"/>
      <c r="D24" s="380"/>
      <c r="F24" s="380"/>
      <c r="G24" s="380"/>
      <c r="H24" s="380"/>
      <c r="I24" s="380"/>
      <c r="J24" s="380"/>
      <c r="K24" s="219"/>
      <c r="L24" s="381"/>
    </row>
    <row r="25" spans="1:17" ht="24" thickBot="1">
      <c r="A25" s="394" t="s">
        <v>214</v>
      </c>
      <c r="B25" s="2" t="s">
        <v>215</v>
      </c>
      <c r="C25" s="2" t="s">
        <v>216</v>
      </c>
      <c r="D25" s="36">
        <v>3.5</v>
      </c>
      <c r="F25" s="190" t="s">
        <v>111</v>
      </c>
      <c r="G25" s="400" t="s">
        <v>207</v>
      </c>
      <c r="H25" s="32" t="s">
        <v>111</v>
      </c>
      <c r="I25" s="32" t="s">
        <v>217</v>
      </c>
      <c r="J25" s="32" t="s">
        <v>111</v>
      </c>
      <c r="K25" s="32" t="s">
        <v>217</v>
      </c>
      <c r="L25" s="362"/>
      <c r="M25" s="246"/>
      <c r="N25" s="246"/>
      <c r="O25" s="246"/>
      <c r="P25" t="s">
        <v>15</v>
      </c>
    </row>
    <row r="26" spans="1:17" ht="24" thickBot="1">
      <c r="A26" s="394" t="s">
        <v>218</v>
      </c>
      <c r="B26" s="2" t="s">
        <v>215</v>
      </c>
      <c r="C26" s="2" t="s">
        <v>216</v>
      </c>
      <c r="D26" s="36">
        <v>3.5</v>
      </c>
      <c r="F26" s="400" t="s">
        <v>208</v>
      </c>
      <c r="G26" s="400" t="s">
        <v>219</v>
      </c>
      <c r="H26" s="219" t="s">
        <v>125</v>
      </c>
      <c r="I26" s="219" t="s">
        <v>219</v>
      </c>
      <c r="J26" s="219" t="s">
        <v>125</v>
      </c>
      <c r="K26" s="219" t="s">
        <v>219</v>
      </c>
      <c r="L26" s="362"/>
      <c r="M26" s="246"/>
      <c r="N26" s="246"/>
      <c r="O26" s="246"/>
      <c r="Q26" t="s">
        <v>15</v>
      </c>
    </row>
    <row r="27" spans="1:17" ht="23.4">
      <c r="A27" s="394" t="s">
        <v>220</v>
      </c>
      <c r="B27" s="2" t="s">
        <v>215</v>
      </c>
      <c r="C27" s="2" t="s">
        <v>216</v>
      </c>
      <c r="D27" s="36">
        <v>3.5</v>
      </c>
      <c r="F27" s="400" t="s">
        <v>221</v>
      </c>
      <c r="G27" s="121" t="s">
        <v>222</v>
      </c>
      <c r="H27" s="219" t="s">
        <v>208</v>
      </c>
      <c r="I27" s="219" t="s">
        <v>207</v>
      </c>
      <c r="J27" s="219" t="s">
        <v>208</v>
      </c>
      <c r="K27" s="219" t="s">
        <v>207</v>
      </c>
      <c r="L27" s="362"/>
      <c r="M27" s="246"/>
      <c r="N27" s="246"/>
      <c r="O27" s="246"/>
      <c r="Q27" t="s">
        <v>15</v>
      </c>
    </row>
    <row r="28" spans="1:17" ht="24" thickBot="1">
      <c r="A28" s="394" t="s">
        <v>223</v>
      </c>
      <c r="B28" s="2" t="s">
        <v>224</v>
      </c>
      <c r="C28" s="387" t="s">
        <v>225</v>
      </c>
      <c r="D28" s="313">
        <v>3</v>
      </c>
      <c r="F28" s="405" t="s">
        <v>226</v>
      </c>
      <c r="G28" s="405" t="s">
        <v>226</v>
      </c>
      <c r="K28" s="257" t="s">
        <v>15</v>
      </c>
      <c r="L28" s="362"/>
      <c r="M28" s="246"/>
      <c r="N28" s="246"/>
      <c r="O28" s="246"/>
      <c r="Q28" t="s">
        <v>15</v>
      </c>
    </row>
    <row r="29" spans="1:17" ht="23.4">
      <c r="A29" s="394" t="s">
        <v>227</v>
      </c>
      <c r="B29" s="2" t="s">
        <v>228</v>
      </c>
      <c r="C29" s="386" t="s">
        <v>229</v>
      </c>
      <c r="D29" s="319">
        <v>3</v>
      </c>
      <c r="F29" s="401" t="s">
        <v>230</v>
      </c>
      <c r="G29" s="401" t="s">
        <v>230</v>
      </c>
      <c r="H29" s="386" t="s">
        <v>222</v>
      </c>
      <c r="I29" s="386" t="s">
        <v>222</v>
      </c>
      <c r="J29" s="386" t="s">
        <v>222</v>
      </c>
      <c r="K29" s="386" t="s">
        <v>222</v>
      </c>
      <c r="L29" s="386" t="s">
        <v>222</v>
      </c>
      <c r="M29" s="386" t="s">
        <v>222</v>
      </c>
      <c r="N29" s="386" t="s">
        <v>222</v>
      </c>
      <c r="O29" s="386" t="s">
        <v>222</v>
      </c>
    </row>
    <row r="30" spans="1:17" ht="23.4">
      <c r="A30" s="394" t="s">
        <v>231</v>
      </c>
      <c r="B30" s="2" t="s">
        <v>228</v>
      </c>
      <c r="C30" s="386" t="s">
        <v>229</v>
      </c>
      <c r="D30" s="319">
        <v>3</v>
      </c>
      <c r="F30" s="401" t="s">
        <v>230</v>
      </c>
      <c r="G30" s="401" t="s">
        <v>230</v>
      </c>
      <c r="H30" s="386" t="s">
        <v>222</v>
      </c>
      <c r="I30" s="386" t="s">
        <v>222</v>
      </c>
      <c r="J30" s="386" t="s">
        <v>222</v>
      </c>
      <c r="K30" s="386" t="s">
        <v>222</v>
      </c>
      <c r="L30" s="386" t="s">
        <v>222</v>
      </c>
      <c r="M30" s="386" t="s">
        <v>222</v>
      </c>
      <c r="N30" s="386" t="s">
        <v>222</v>
      </c>
      <c r="O30" s="386" t="s">
        <v>222</v>
      </c>
    </row>
    <row r="31" spans="1:17" ht="5.0999999999999996" customHeight="1" thickBot="1">
      <c r="A31" s="127"/>
      <c r="B31" s="11"/>
      <c r="C31" s="11"/>
      <c r="D31" s="151"/>
      <c r="E31" s="151"/>
      <c r="F31" s="398"/>
      <c r="G31" s="398"/>
      <c r="H31" s="151"/>
      <c r="I31" s="151"/>
      <c r="J31" s="151"/>
      <c r="K31" s="126"/>
      <c r="L31" s="126"/>
      <c r="M31" s="126"/>
      <c r="N31" s="126"/>
      <c r="O31" s="126"/>
    </row>
    <row r="32" spans="1:17" ht="24.6" thickTop="1" thickBot="1">
      <c r="A32" s="394" t="s">
        <v>214</v>
      </c>
      <c r="B32" s="2" t="s">
        <v>232</v>
      </c>
      <c r="C32" s="2" t="s">
        <v>216</v>
      </c>
      <c r="D32" s="36">
        <v>4</v>
      </c>
      <c r="F32" s="190" t="s">
        <v>233</v>
      </c>
      <c r="G32" s="190" t="s">
        <v>233</v>
      </c>
      <c r="H32" s="32" t="s">
        <v>234</v>
      </c>
      <c r="I32" s="32" t="s">
        <v>233</v>
      </c>
      <c r="J32" s="32" t="s">
        <v>234</v>
      </c>
      <c r="K32" s="32" t="s">
        <v>233</v>
      </c>
      <c r="L32" s="382"/>
      <c r="M32" s="246"/>
      <c r="N32" s="246"/>
      <c r="O32" s="246"/>
      <c r="P32" t="s">
        <v>201</v>
      </c>
    </row>
    <row r="33" spans="1:20" ht="24" thickBot="1">
      <c r="A33" s="394" t="s">
        <v>218</v>
      </c>
      <c r="B33" s="2" t="s">
        <v>232</v>
      </c>
      <c r="C33" s="2" t="s">
        <v>216</v>
      </c>
      <c r="D33" s="36">
        <v>4</v>
      </c>
      <c r="F33" s="400" t="s">
        <v>135</v>
      </c>
      <c r="G33" s="400" t="s">
        <v>235</v>
      </c>
      <c r="I33" s="219" t="s">
        <v>235</v>
      </c>
      <c r="K33" s="219" t="s">
        <v>235</v>
      </c>
      <c r="L33" s="362"/>
      <c r="M33" s="246"/>
      <c r="N33" s="246"/>
      <c r="O33" s="246"/>
    </row>
    <row r="34" spans="1:20" ht="24" thickBot="1">
      <c r="A34" s="394" t="s">
        <v>220</v>
      </c>
      <c r="B34" s="2" t="s">
        <v>232</v>
      </c>
      <c r="C34" s="2" t="s">
        <v>216</v>
      </c>
      <c r="D34" s="36">
        <v>4</v>
      </c>
      <c r="F34" s="402" t="s">
        <v>236</v>
      </c>
      <c r="G34" s="400" t="s">
        <v>159</v>
      </c>
      <c r="I34" s="219" t="s">
        <v>159</v>
      </c>
      <c r="K34" s="219" t="s">
        <v>159</v>
      </c>
      <c r="L34" s="362"/>
      <c r="M34" s="246"/>
      <c r="N34" s="246"/>
      <c r="O34" s="246"/>
    </row>
    <row r="35" spans="1:20" ht="24" thickBot="1">
      <c r="A35" s="394" t="s">
        <v>227</v>
      </c>
      <c r="B35" s="2" t="s">
        <v>237</v>
      </c>
      <c r="C35" s="387" t="s">
        <v>225</v>
      </c>
      <c r="D35" s="313">
        <v>2.5</v>
      </c>
      <c r="F35" s="405" t="s">
        <v>226</v>
      </c>
      <c r="G35" s="405" t="s">
        <v>226</v>
      </c>
      <c r="H35" s="361" t="s">
        <v>238</v>
      </c>
      <c r="I35" s="361" t="s">
        <v>238</v>
      </c>
      <c r="J35" s="361" t="s">
        <v>238</v>
      </c>
      <c r="K35" s="361" t="s">
        <v>238</v>
      </c>
      <c r="L35" s="362"/>
      <c r="M35" s="246"/>
      <c r="N35" s="246"/>
      <c r="O35" s="246"/>
    </row>
    <row r="36" spans="1:20" ht="24" thickBot="1">
      <c r="A36" s="394" t="s">
        <v>223</v>
      </c>
      <c r="B36" s="2" t="s">
        <v>239</v>
      </c>
      <c r="C36" s="2" t="s">
        <v>216</v>
      </c>
      <c r="D36" s="36">
        <v>3.5</v>
      </c>
      <c r="E36" s="384"/>
      <c r="F36" s="399" t="s">
        <v>240</v>
      </c>
      <c r="G36" s="402" t="s">
        <v>236</v>
      </c>
      <c r="I36" s="219" t="s">
        <v>241</v>
      </c>
      <c r="K36" s="219" t="s">
        <v>241</v>
      </c>
      <c r="L36" s="362"/>
      <c r="M36" s="246"/>
      <c r="N36" s="246"/>
      <c r="O36" s="246"/>
    </row>
    <row r="37" spans="1:20" ht="6" customHeight="1" thickBot="1">
      <c r="A37" s="277"/>
      <c r="B37" s="150"/>
      <c r="C37" s="12"/>
      <c r="D37" s="12"/>
      <c r="E37" s="151"/>
      <c r="F37" s="403"/>
      <c r="G37" s="403"/>
      <c r="H37" s="12"/>
      <c r="I37" s="12"/>
      <c r="J37" s="12"/>
      <c r="K37" s="265"/>
      <c r="L37" s="265"/>
      <c r="M37" s="265"/>
      <c r="N37" s="265"/>
      <c r="O37" s="265"/>
    </row>
    <row r="38" spans="1:20" ht="24" thickTop="1" thickBot="1">
      <c r="A38" s="390" t="s">
        <v>141</v>
      </c>
      <c r="B38" s="312"/>
      <c r="C38" s="389"/>
      <c r="D38" s="380"/>
      <c r="F38" s="380"/>
      <c r="G38" s="380"/>
      <c r="H38" s="380"/>
      <c r="I38" s="380"/>
      <c r="J38" s="380"/>
      <c r="K38" s="32"/>
    </row>
    <row r="39" spans="1:20" ht="24" thickBot="1">
      <c r="A39" s="279" t="s">
        <v>242</v>
      </c>
      <c r="B39" s="2" t="s">
        <v>243</v>
      </c>
      <c r="C39" s="2" t="s">
        <v>244</v>
      </c>
      <c r="D39" s="2">
        <v>5</v>
      </c>
      <c r="F39" s="400" t="s">
        <v>206</v>
      </c>
      <c r="G39" s="400" t="s">
        <v>114</v>
      </c>
      <c r="H39" s="219" t="s">
        <v>206</v>
      </c>
      <c r="I39" s="219" t="s">
        <v>114</v>
      </c>
      <c r="J39" s="219" t="s">
        <v>206</v>
      </c>
      <c r="K39" s="219" t="s">
        <v>114</v>
      </c>
      <c r="L39" s="275"/>
      <c r="M39" s="246"/>
      <c r="N39" s="246"/>
      <c r="O39" s="246"/>
    </row>
    <row r="40" spans="1:20" ht="23.4">
      <c r="A40" s="279" t="s">
        <v>245</v>
      </c>
      <c r="B40" s="2" t="s">
        <v>246</v>
      </c>
      <c r="C40" s="2" t="s">
        <v>244</v>
      </c>
      <c r="D40" s="2">
        <v>2.5</v>
      </c>
      <c r="F40" s="400" t="s">
        <v>113</v>
      </c>
      <c r="G40" s="190" t="s">
        <v>165</v>
      </c>
      <c r="H40" s="219" t="s">
        <v>113</v>
      </c>
      <c r="I40" s="32" t="s">
        <v>165</v>
      </c>
      <c r="J40" s="219" t="s">
        <v>113</v>
      </c>
      <c r="K40" s="32" t="s">
        <v>165</v>
      </c>
      <c r="L40" s="55"/>
      <c r="M40" s="55"/>
      <c r="N40" s="55"/>
      <c r="O40" s="55"/>
    </row>
    <row r="41" spans="1:20" ht="6.9" customHeight="1" thickBot="1">
      <c r="A41" s="280"/>
      <c r="B41" s="8" t="s">
        <v>15</v>
      </c>
      <c r="C41" s="8" t="s">
        <v>15</v>
      </c>
      <c r="D41" s="152" t="s">
        <v>15</v>
      </c>
      <c r="E41" s="384"/>
      <c r="F41" s="404"/>
      <c r="G41" s="404"/>
      <c r="H41" s="152"/>
      <c r="I41" s="152"/>
      <c r="J41" s="152"/>
      <c r="K41" s="261" t="s">
        <v>15</v>
      </c>
    </row>
    <row r="42" spans="1:20" ht="24" thickBot="1">
      <c r="A42" s="279" t="s">
        <v>247</v>
      </c>
      <c r="B42" s="39" t="s">
        <v>248</v>
      </c>
      <c r="C42" s="2" t="s">
        <v>244</v>
      </c>
      <c r="D42" s="2">
        <v>4</v>
      </c>
      <c r="F42" s="190" t="s">
        <v>117</v>
      </c>
      <c r="G42" s="190" t="s">
        <v>117</v>
      </c>
      <c r="H42" s="32" t="s">
        <v>117</v>
      </c>
      <c r="I42" s="32" t="s">
        <v>209</v>
      </c>
      <c r="J42" s="32" t="s">
        <v>117</v>
      </c>
      <c r="K42" s="32" t="s">
        <v>209</v>
      </c>
      <c r="L42" s="275"/>
      <c r="M42" s="246"/>
      <c r="N42" s="246"/>
      <c r="O42" s="246"/>
      <c r="P42" t="s">
        <v>201</v>
      </c>
    </row>
    <row r="43" spans="1:20" ht="24" thickBot="1">
      <c r="A43" s="281"/>
      <c r="B43" s="40" t="s">
        <v>249</v>
      </c>
      <c r="C43" s="8" t="s">
        <v>244</v>
      </c>
      <c r="D43" s="8">
        <v>4</v>
      </c>
      <c r="E43" s="384"/>
      <c r="F43" s="399" t="s">
        <v>166</v>
      </c>
      <c r="G43" s="399" t="s">
        <v>149</v>
      </c>
      <c r="H43" s="255" t="s">
        <v>166</v>
      </c>
      <c r="I43" s="255" t="s">
        <v>149</v>
      </c>
      <c r="J43" s="255" t="s">
        <v>166</v>
      </c>
      <c r="K43" s="255" t="s">
        <v>149</v>
      </c>
      <c r="L43" s="275"/>
      <c r="M43" s="246"/>
      <c r="N43" s="246"/>
      <c r="O43" s="246"/>
    </row>
    <row r="44" spans="1:20" ht="21" customHeight="1" thickBot="1">
      <c r="A44" s="279" t="s">
        <v>250</v>
      </c>
      <c r="B44" s="2" t="s">
        <v>251</v>
      </c>
      <c r="C44" s="386" t="s">
        <v>229</v>
      </c>
      <c r="D44" s="319">
        <v>4</v>
      </c>
      <c r="E44" s="384"/>
      <c r="F44" s="401" t="s">
        <v>230</v>
      </c>
      <c r="G44" s="401" t="s">
        <v>230</v>
      </c>
      <c r="H44" s="2"/>
      <c r="I44" s="2"/>
      <c r="J44" s="2"/>
      <c r="K44" s="344" t="s">
        <v>15</v>
      </c>
      <c r="L44" s="275"/>
      <c r="M44" s="246"/>
      <c r="N44" s="246"/>
      <c r="O44" s="246"/>
      <c r="T44" t="s">
        <v>15</v>
      </c>
    </row>
    <row r="45" spans="1:20" ht="18.600000000000001" thickBot="1">
      <c r="A45" s="279" t="s">
        <v>150</v>
      </c>
      <c r="B45" s="181" t="s">
        <v>252</v>
      </c>
      <c r="C45" s="4" t="s">
        <v>15</v>
      </c>
      <c r="D45" s="4" t="s">
        <v>15</v>
      </c>
      <c r="F45" s="383" t="s">
        <v>253</v>
      </c>
      <c r="G45" s="383" t="s">
        <v>253</v>
      </c>
      <c r="H45" s="383" t="s">
        <v>253</v>
      </c>
      <c r="I45" s="383" t="s">
        <v>253</v>
      </c>
      <c r="J45" s="383" t="s">
        <v>253</v>
      </c>
      <c r="K45" s="383" t="s">
        <v>253</v>
      </c>
      <c r="L45" s="275"/>
      <c r="M45" s="246"/>
      <c r="N45" s="246"/>
      <c r="O45" s="246"/>
    </row>
    <row r="46" spans="1:20" ht="24" thickBot="1">
      <c r="A46" s="135"/>
      <c r="B46" s="39" t="s">
        <v>254</v>
      </c>
      <c r="C46" s="387" t="s">
        <v>225</v>
      </c>
      <c r="D46" s="313">
        <v>2</v>
      </c>
      <c r="F46" s="405" t="s">
        <v>226</v>
      </c>
      <c r="G46" s="405" t="s">
        <v>226</v>
      </c>
      <c r="H46" s="405" t="s">
        <v>226</v>
      </c>
      <c r="I46" s="405" t="s">
        <v>226</v>
      </c>
      <c r="J46" s="405" t="s">
        <v>226</v>
      </c>
      <c r="K46" s="405" t="s">
        <v>226</v>
      </c>
      <c r="L46" s="405" t="s">
        <v>226</v>
      </c>
      <c r="M46" s="405" t="s">
        <v>226</v>
      </c>
      <c r="N46" s="405" t="s">
        <v>226</v>
      </c>
      <c r="O46" s="405" t="s">
        <v>226</v>
      </c>
    </row>
    <row r="47" spans="1:20" ht="24" thickBot="1">
      <c r="A47" s="135"/>
      <c r="B47" s="39" t="s">
        <v>254</v>
      </c>
      <c r="C47" s="387" t="s">
        <v>225</v>
      </c>
      <c r="D47" s="313">
        <v>2</v>
      </c>
      <c r="F47" s="405" t="s">
        <v>226</v>
      </c>
      <c r="G47" s="405" t="s">
        <v>226</v>
      </c>
      <c r="H47" s="313"/>
      <c r="I47" s="313"/>
      <c r="J47" s="313"/>
      <c r="K47" s="318" t="s">
        <v>255</v>
      </c>
      <c r="L47" s="275"/>
      <c r="M47" s="246"/>
      <c r="N47" s="246"/>
      <c r="O47" s="246"/>
    </row>
    <row r="48" spans="1:20" ht="24" thickBot="1">
      <c r="A48" s="135"/>
      <c r="B48" s="39" t="s">
        <v>256</v>
      </c>
      <c r="C48" s="387" t="s">
        <v>225</v>
      </c>
      <c r="D48" s="313">
        <v>2</v>
      </c>
      <c r="F48" s="405" t="s">
        <v>226</v>
      </c>
      <c r="G48" s="405" t="s">
        <v>226</v>
      </c>
      <c r="H48" s="313"/>
      <c r="I48" s="313"/>
      <c r="J48" s="313"/>
      <c r="K48" s="318" t="s">
        <v>257</v>
      </c>
      <c r="L48" s="275"/>
      <c r="M48" s="246"/>
      <c r="N48" s="246"/>
      <c r="O48" s="246"/>
    </row>
    <row r="49" spans="1:15" ht="24" thickBot="1">
      <c r="A49" s="135"/>
      <c r="B49" s="39" t="s">
        <v>256</v>
      </c>
      <c r="C49" s="387" t="s">
        <v>225</v>
      </c>
      <c r="D49" s="313">
        <v>2</v>
      </c>
      <c r="F49" s="405" t="s">
        <v>226</v>
      </c>
      <c r="G49" s="405" t="s">
        <v>226</v>
      </c>
      <c r="H49" s="313"/>
      <c r="I49" s="313"/>
      <c r="J49" s="313"/>
      <c r="K49" s="318" t="s">
        <v>258</v>
      </c>
      <c r="L49" s="275"/>
      <c r="M49" s="246"/>
      <c r="N49" s="246"/>
      <c r="O49" s="246"/>
    </row>
    <row r="50" spans="1:15" ht="23.4">
      <c r="A50" s="135"/>
      <c r="B50" s="40" t="s">
        <v>259</v>
      </c>
      <c r="C50" s="8" t="s">
        <v>216</v>
      </c>
      <c r="D50" s="8">
        <v>2</v>
      </c>
      <c r="E50" s="384"/>
      <c r="F50" s="399" t="s">
        <v>260</v>
      </c>
      <c r="G50" s="399" t="s">
        <v>156</v>
      </c>
      <c r="H50" s="255" t="s">
        <v>156</v>
      </c>
      <c r="I50" s="255" t="s">
        <v>173</v>
      </c>
      <c r="J50" s="255" t="s">
        <v>156</v>
      </c>
      <c r="K50" s="255" t="s">
        <v>173</v>
      </c>
      <c r="L50" s="275"/>
      <c r="M50" s="246"/>
      <c r="N50" s="246"/>
      <c r="O50" s="246"/>
    </row>
    <row r="51" spans="1:15" ht="24" thickBot="1">
      <c r="A51" s="279" t="s">
        <v>261</v>
      </c>
      <c r="B51" s="39" t="s">
        <v>251</v>
      </c>
      <c r="C51" s="2" t="s">
        <v>244</v>
      </c>
      <c r="D51" s="321">
        <v>0</v>
      </c>
      <c r="F51" s="406" t="str">
        <f t="shared" ref="F51:K51" si="0">F39</f>
        <v>R. Philp</v>
      </c>
      <c r="G51" s="406" t="str">
        <f t="shared" si="0"/>
        <v>C. Pearson</v>
      </c>
      <c r="H51" s="321" t="str">
        <f t="shared" si="0"/>
        <v>R. Philp</v>
      </c>
      <c r="I51" s="321" t="str">
        <f t="shared" si="0"/>
        <v>C. Pearson</v>
      </c>
      <c r="J51" s="321" t="str">
        <f t="shared" si="0"/>
        <v>R. Philp</v>
      </c>
      <c r="K51" s="321" t="str">
        <f t="shared" si="0"/>
        <v>C. Pearson</v>
      </c>
      <c r="L51" s="275"/>
      <c r="M51" s="246"/>
      <c r="N51" s="246"/>
      <c r="O51" s="246"/>
    </row>
    <row r="52" spans="1:15" ht="24" thickBot="1">
      <c r="A52" s="135"/>
      <c r="B52" s="39" t="s">
        <v>262</v>
      </c>
      <c r="C52" s="387" t="s">
        <v>225</v>
      </c>
      <c r="D52" s="313">
        <v>3</v>
      </c>
      <c r="F52" s="405" t="s">
        <v>226</v>
      </c>
      <c r="G52" s="405" t="s">
        <v>226</v>
      </c>
      <c r="H52" s="318" t="s">
        <v>263</v>
      </c>
      <c r="I52" s="318" t="s">
        <v>263</v>
      </c>
      <c r="J52" s="318" t="s">
        <v>263</v>
      </c>
      <c r="K52" s="318" t="s">
        <v>263</v>
      </c>
      <c r="L52" s="275"/>
      <c r="M52" s="246"/>
      <c r="N52" s="246"/>
      <c r="O52" s="246"/>
    </row>
    <row r="53" spans="1:15" ht="24" thickBot="1">
      <c r="A53" s="135"/>
      <c r="B53" s="39" t="s">
        <v>251</v>
      </c>
      <c r="C53" s="2" t="s">
        <v>244</v>
      </c>
      <c r="D53" s="6">
        <v>4</v>
      </c>
      <c r="F53" s="400" t="s">
        <v>264</v>
      </c>
      <c r="G53" s="400" t="s">
        <v>167</v>
      </c>
      <c r="H53" s="219" t="s">
        <v>264</v>
      </c>
      <c r="I53" s="219" t="s">
        <v>167</v>
      </c>
      <c r="J53" s="219" t="s">
        <v>264</v>
      </c>
      <c r="K53" s="219" t="s">
        <v>167</v>
      </c>
      <c r="L53" s="275"/>
      <c r="M53" s="246"/>
      <c r="N53" s="246"/>
      <c r="O53" s="246"/>
    </row>
    <row r="54" spans="1:15" ht="23.4">
      <c r="A54" s="135"/>
      <c r="B54" s="39" t="s">
        <v>251</v>
      </c>
      <c r="C54" s="395" t="s">
        <v>222</v>
      </c>
      <c r="D54" s="342">
        <v>4</v>
      </c>
      <c r="F54" s="402" t="s">
        <v>265</v>
      </c>
      <c r="G54" s="402" t="s">
        <v>265</v>
      </c>
      <c r="H54" s="342"/>
      <c r="I54" s="342"/>
      <c r="J54" s="342"/>
      <c r="K54" s="343" t="s">
        <v>15</v>
      </c>
      <c r="L54" s="275"/>
      <c r="M54" s="246"/>
      <c r="N54" s="246"/>
      <c r="O54" s="246"/>
    </row>
    <row r="55" spans="1:15" ht="24" thickBot="1">
      <c r="A55" s="135"/>
      <c r="B55" s="39" t="s">
        <v>251</v>
      </c>
      <c r="C55" s="319" t="s">
        <v>229</v>
      </c>
      <c r="D55" s="319">
        <v>3</v>
      </c>
      <c r="F55" s="401" t="s">
        <v>230</v>
      </c>
      <c r="G55" s="401" t="s">
        <v>230</v>
      </c>
      <c r="H55" s="342"/>
      <c r="I55" s="342"/>
      <c r="J55" s="342"/>
      <c r="K55" s="343" t="s">
        <v>15</v>
      </c>
      <c r="L55" s="275"/>
      <c r="M55" s="246"/>
      <c r="N55" s="246"/>
      <c r="O55" s="246"/>
    </row>
    <row r="56" spans="1:15" ht="24" thickBot="1">
      <c r="A56" s="135"/>
      <c r="B56" s="39" t="s">
        <v>251</v>
      </c>
      <c r="C56" s="319" t="s">
        <v>229</v>
      </c>
      <c r="D56" s="319">
        <v>4</v>
      </c>
      <c r="F56" s="401" t="s">
        <v>230</v>
      </c>
      <c r="G56" s="401" t="s">
        <v>230</v>
      </c>
      <c r="H56" s="401" t="s">
        <v>230</v>
      </c>
      <c r="I56" s="401" t="s">
        <v>230</v>
      </c>
      <c r="J56" s="401" t="s">
        <v>230</v>
      </c>
      <c r="K56" s="401" t="s">
        <v>230</v>
      </c>
      <c r="L56" s="401" t="s">
        <v>230</v>
      </c>
      <c r="M56" s="401" t="s">
        <v>230</v>
      </c>
      <c r="N56" s="401" t="s">
        <v>230</v>
      </c>
      <c r="O56" s="401" t="s">
        <v>230</v>
      </c>
    </row>
    <row r="57" spans="1:15" ht="24" thickBot="1">
      <c r="A57" s="135"/>
      <c r="B57" s="39" t="s">
        <v>251</v>
      </c>
      <c r="C57" s="319" t="s">
        <v>229</v>
      </c>
      <c r="D57" s="319">
        <v>4</v>
      </c>
      <c r="F57" s="401" t="s">
        <v>230</v>
      </c>
      <c r="G57" s="401" t="s">
        <v>230</v>
      </c>
      <c r="H57" s="319"/>
      <c r="I57" s="319"/>
      <c r="J57" s="319"/>
      <c r="K57" s="322" t="s">
        <v>15</v>
      </c>
      <c r="L57" s="275"/>
      <c r="M57" s="246"/>
      <c r="N57" s="246"/>
      <c r="O57" s="246"/>
    </row>
    <row r="58" spans="1:15" ht="24" thickBot="1">
      <c r="A58" s="135"/>
      <c r="B58" s="39" t="s">
        <v>266</v>
      </c>
      <c r="C58" s="2" t="s">
        <v>244</v>
      </c>
      <c r="D58" s="2">
        <v>2.5</v>
      </c>
      <c r="F58" s="190" t="s">
        <v>157</v>
      </c>
      <c r="G58" s="400" t="s">
        <v>173</v>
      </c>
      <c r="H58" s="32" t="s">
        <v>157</v>
      </c>
      <c r="I58" s="32" t="s">
        <v>260</v>
      </c>
      <c r="J58" s="32" t="s">
        <v>157</v>
      </c>
      <c r="K58" s="32" t="s">
        <v>260</v>
      </c>
      <c r="L58" s="275"/>
      <c r="M58" s="246"/>
      <c r="N58" s="246"/>
      <c r="O58" s="246"/>
    </row>
    <row r="59" spans="1:15" ht="24" thickBot="1">
      <c r="A59" s="135"/>
      <c r="B59" s="39" t="s">
        <v>266</v>
      </c>
      <c r="C59" s="2" t="s">
        <v>244</v>
      </c>
      <c r="D59" s="2">
        <v>2.5</v>
      </c>
      <c r="F59" s="190" t="s">
        <v>172</v>
      </c>
      <c r="G59" s="190" t="s">
        <v>267</v>
      </c>
      <c r="H59" s="32" t="s">
        <v>172</v>
      </c>
      <c r="I59" s="32" t="s">
        <v>267</v>
      </c>
      <c r="J59" s="32" t="s">
        <v>172</v>
      </c>
      <c r="K59" s="32" t="s">
        <v>267</v>
      </c>
      <c r="L59" s="275"/>
      <c r="M59" s="246"/>
      <c r="N59" s="246"/>
      <c r="O59" s="246"/>
    </row>
    <row r="60" spans="1:15" ht="6" customHeight="1" thickBot="1">
      <c r="A60" s="45"/>
      <c r="B60" s="151"/>
      <c r="C60" s="151"/>
      <c r="D60" s="151"/>
      <c r="E60" s="151"/>
      <c r="F60" s="398"/>
      <c r="G60" s="398"/>
      <c r="H60" s="151"/>
      <c r="I60" s="151"/>
      <c r="J60" s="151"/>
      <c r="K60" s="252"/>
      <c r="L60" s="252"/>
      <c r="M60" s="252"/>
      <c r="N60" s="252"/>
      <c r="O60" s="252"/>
    </row>
    <row r="61" spans="1:15" ht="23.4" thickTop="1">
      <c r="A61" s="390" t="s">
        <v>174</v>
      </c>
      <c r="B61" s="313"/>
      <c r="C61" s="313"/>
      <c r="D61" s="313"/>
      <c r="F61" s="407"/>
      <c r="G61" s="407"/>
      <c r="H61" s="313"/>
      <c r="I61" s="313"/>
      <c r="J61" s="313"/>
      <c r="K61" s="235"/>
    </row>
    <row r="62" spans="1:15" ht="23.4">
      <c r="A62" s="39" t="s">
        <v>268</v>
      </c>
      <c r="B62" s="324" t="s">
        <v>269</v>
      </c>
      <c r="C62" s="313"/>
      <c r="D62" s="2">
        <v>0</v>
      </c>
      <c r="F62" s="190" t="str">
        <f t="shared" ref="F62:K62" si="1">F8</f>
        <v>I. Fairnie</v>
      </c>
      <c r="G62" s="190" t="str">
        <f t="shared" si="1"/>
        <v>I. Fairnie</v>
      </c>
      <c r="H62" s="32" t="str">
        <f t="shared" si="1"/>
        <v>I. Fairnie</v>
      </c>
      <c r="I62" s="32" t="str">
        <f t="shared" si="1"/>
        <v>I. Fairnie</v>
      </c>
      <c r="J62" s="32" t="str">
        <f t="shared" si="1"/>
        <v>I. Fairnie</v>
      </c>
      <c r="K62" s="32" t="str">
        <f t="shared" si="1"/>
        <v>I. Fairnie</v>
      </c>
    </row>
    <row r="63" spans="1:15" ht="23.4">
      <c r="A63" s="39" t="s">
        <v>270</v>
      </c>
      <c r="B63" s="324" t="s">
        <v>271</v>
      </c>
      <c r="C63" s="313"/>
      <c r="D63" s="2">
        <v>1.5</v>
      </c>
      <c r="F63" s="190" t="str">
        <f t="shared" ref="F63:K63" si="2">F32</f>
        <v>M. Cunnington</v>
      </c>
      <c r="G63" s="190" t="str">
        <f t="shared" si="2"/>
        <v>M. Cunnington</v>
      </c>
      <c r="H63" s="32" t="str">
        <f t="shared" si="2"/>
        <v>S. Prabhakaram</v>
      </c>
      <c r="I63" s="32" t="str">
        <f t="shared" si="2"/>
        <v>M. Cunnington</v>
      </c>
      <c r="J63" s="32" t="str">
        <f t="shared" si="2"/>
        <v>S. Prabhakaram</v>
      </c>
      <c r="K63" s="32" t="str">
        <f t="shared" si="2"/>
        <v>M. Cunnington</v>
      </c>
    </row>
    <row r="64" spans="1:15" ht="23.4">
      <c r="A64" s="39" t="s">
        <v>270</v>
      </c>
      <c r="B64" s="324" t="s">
        <v>271</v>
      </c>
      <c r="C64" s="313"/>
      <c r="D64" s="2">
        <v>1.5</v>
      </c>
      <c r="F64" s="190" t="s">
        <v>111</v>
      </c>
      <c r="G64" s="190" t="s">
        <v>111</v>
      </c>
      <c r="H64" s="32" t="s">
        <v>111</v>
      </c>
      <c r="I64" s="32" t="s">
        <v>111</v>
      </c>
      <c r="J64" s="32" t="s">
        <v>111</v>
      </c>
      <c r="K64" s="32" t="s">
        <v>111</v>
      </c>
      <c r="L64" t="s">
        <v>15</v>
      </c>
    </row>
    <row r="65" spans="1:15" ht="23.4">
      <c r="A65" s="39" t="s">
        <v>270</v>
      </c>
      <c r="B65" s="324" t="s">
        <v>271</v>
      </c>
      <c r="C65" s="2"/>
      <c r="D65" s="2">
        <v>1.5</v>
      </c>
      <c r="F65" s="190" t="str">
        <f t="shared" ref="F65:K65" si="3">F40</f>
        <v>C. Whelan</v>
      </c>
      <c r="G65" s="190" t="str">
        <f t="shared" si="3"/>
        <v>C. Dawson</v>
      </c>
      <c r="H65" s="32" t="str">
        <f t="shared" si="3"/>
        <v>C. Whelan</v>
      </c>
      <c r="I65" s="32" t="str">
        <f t="shared" si="3"/>
        <v>C. Dawson</v>
      </c>
      <c r="J65" s="32" t="str">
        <f t="shared" si="3"/>
        <v>C. Whelan</v>
      </c>
      <c r="K65" s="32" t="str">
        <f t="shared" si="3"/>
        <v>C. Dawson</v>
      </c>
    </row>
    <row r="66" spans="1:15" ht="23.4">
      <c r="A66" s="39" t="s">
        <v>270</v>
      </c>
      <c r="B66" s="324" t="s">
        <v>271</v>
      </c>
      <c r="C66" s="2"/>
      <c r="D66" s="2">
        <v>1.5</v>
      </c>
      <c r="F66" s="190" t="s">
        <v>172</v>
      </c>
      <c r="G66" s="190" t="s">
        <v>114</v>
      </c>
      <c r="H66" s="32" t="s">
        <v>172</v>
      </c>
      <c r="I66" s="32"/>
      <c r="J66" s="32" t="s">
        <v>172</v>
      </c>
      <c r="K66" s="2"/>
    </row>
    <row r="67" spans="1:15" ht="23.4">
      <c r="A67" s="39" t="s">
        <v>270</v>
      </c>
      <c r="B67" s="324" t="s">
        <v>271</v>
      </c>
      <c r="C67" s="2"/>
      <c r="D67" s="2">
        <v>1.5</v>
      </c>
      <c r="F67" s="190" t="s">
        <v>161</v>
      </c>
      <c r="G67" s="190" t="s">
        <v>161</v>
      </c>
      <c r="H67" s="32" t="s">
        <v>161</v>
      </c>
      <c r="I67" s="32" t="s">
        <v>161</v>
      </c>
      <c r="J67" s="32" t="s">
        <v>161</v>
      </c>
      <c r="K67" s="32" t="s">
        <v>161</v>
      </c>
    </row>
    <row r="68" spans="1:15" ht="6.9" customHeight="1" thickBot="1">
      <c r="A68" s="127"/>
      <c r="B68" s="126"/>
      <c r="C68" s="151"/>
      <c r="D68" s="151"/>
      <c r="E68" s="151"/>
      <c r="F68" s="151"/>
      <c r="G68" s="151"/>
      <c r="H68" s="151"/>
      <c r="I68" s="151"/>
      <c r="J68" s="151"/>
      <c r="K68" s="126"/>
      <c r="L68" s="126"/>
      <c r="M68" s="126"/>
      <c r="N68" s="126"/>
      <c r="O68" s="126"/>
    </row>
    <row r="69" spans="1:15" ht="16.2" thickTop="1">
      <c r="A69" s="73"/>
      <c r="B69" s="73" t="s">
        <v>272</v>
      </c>
      <c r="D69" s="36">
        <f>SUM(D10:D67)</f>
        <v>125</v>
      </c>
      <c r="K69" s="73" t="s">
        <v>273</v>
      </c>
      <c r="L69" s="89">
        <v>2548</v>
      </c>
      <c r="M69" t="s">
        <v>274</v>
      </c>
    </row>
    <row r="70" spans="1:15" ht="21">
      <c r="A70" s="73"/>
      <c r="B70" s="73" t="s">
        <v>229</v>
      </c>
      <c r="D70" s="36">
        <v>18</v>
      </c>
      <c r="K70" s="166">
        <f>D70/$D$69</f>
        <v>0.14399999999999999</v>
      </c>
      <c r="L70" s="89">
        <f>K70*$L$69</f>
        <v>366.91199999999998</v>
      </c>
      <c r="M70" s="89">
        <v>400</v>
      </c>
      <c r="N70" s="89" t="s">
        <v>15</v>
      </c>
      <c r="O70" s="231" t="s">
        <v>15</v>
      </c>
    </row>
    <row r="71" spans="1:15" ht="21">
      <c r="A71" s="73"/>
      <c r="B71" s="73" t="s">
        <v>275</v>
      </c>
      <c r="D71" s="36">
        <v>8</v>
      </c>
      <c r="K71" s="166">
        <f>D71/$D$69</f>
        <v>6.4000000000000001E-2</v>
      </c>
      <c r="L71" s="89">
        <f t="shared" ref="L71:L73" si="4">K71*$L$69</f>
        <v>163.072</v>
      </c>
      <c r="M71" s="89">
        <v>265</v>
      </c>
      <c r="N71" s="89" t="s">
        <v>15</v>
      </c>
      <c r="O71" s="231" t="s">
        <v>15</v>
      </c>
    </row>
    <row r="72" spans="1:15" s="32" customFormat="1" ht="21">
      <c r="A72"/>
      <c r="B72" s="73" t="s">
        <v>225</v>
      </c>
      <c r="C72" s="36"/>
      <c r="D72" s="36">
        <v>16.5</v>
      </c>
      <c r="F72" s="36"/>
      <c r="G72" s="36"/>
      <c r="H72" s="36"/>
      <c r="I72" s="36"/>
      <c r="J72" s="36"/>
      <c r="K72" s="166">
        <f>D72/$D$69</f>
        <v>0.13200000000000001</v>
      </c>
      <c r="L72" s="89">
        <f t="shared" si="4"/>
        <v>336.33600000000001</v>
      </c>
      <c r="M72" s="89">
        <v>320</v>
      </c>
      <c r="N72" s="89" t="s">
        <v>15</v>
      </c>
      <c r="O72" s="231" t="s">
        <v>15</v>
      </c>
    </row>
    <row r="73" spans="1:15" s="32" customFormat="1" ht="21">
      <c r="A73" s="73"/>
      <c r="B73" s="73" t="s">
        <v>276</v>
      </c>
      <c r="C73" s="36"/>
      <c r="D73" s="36">
        <f>D69-D70-D71-D72</f>
        <v>82.5</v>
      </c>
      <c r="F73" s="36"/>
      <c r="G73" s="36"/>
      <c r="H73" s="36"/>
      <c r="I73" s="36"/>
      <c r="J73" s="36"/>
      <c r="K73" s="166">
        <f>D73/$D$69</f>
        <v>0.66</v>
      </c>
      <c r="L73" s="89">
        <f t="shared" si="4"/>
        <v>1681.68</v>
      </c>
      <c r="N73" s="89"/>
    </row>
    <row r="74" spans="1:15" s="32" customFormat="1" ht="21">
      <c r="A74" s="42" t="s">
        <v>15</v>
      </c>
      <c r="B74" s="73"/>
      <c r="C74" s="36"/>
      <c r="D74" s="36"/>
      <c r="E74" s="36"/>
      <c r="F74" s="36"/>
      <c r="G74" s="36"/>
      <c r="H74" s="36"/>
      <c r="I74" s="36"/>
      <c r="J74" s="36"/>
      <c r="K74"/>
    </row>
    <row r="75" spans="1:15" s="32" customFormat="1" ht="21">
      <c r="A75" s="42" t="s">
        <v>15</v>
      </c>
      <c r="B75"/>
      <c r="E75" s="36"/>
      <c r="F75" s="36"/>
      <c r="G75" s="36"/>
      <c r="H75" s="36"/>
      <c r="I75" s="36"/>
      <c r="J75" s="36"/>
      <c r="K75"/>
    </row>
    <row r="76" spans="1:15" s="32" customFormat="1" ht="21">
      <c r="A76" s="42" t="s">
        <v>15</v>
      </c>
      <c r="B76"/>
      <c r="C76" s="36"/>
      <c r="D76" s="36"/>
      <c r="E76" s="36"/>
      <c r="F76" s="36"/>
      <c r="G76" s="36"/>
      <c r="H76" s="36"/>
      <c r="I76" s="36"/>
      <c r="J76" s="36"/>
      <c r="K76"/>
    </row>
    <row r="77" spans="1:15" s="32" customFormat="1" ht="21">
      <c r="A77" s="42" t="s">
        <v>15</v>
      </c>
      <c r="B77"/>
      <c r="C77" s="36"/>
      <c r="D77" s="36"/>
      <c r="E77" s="36"/>
      <c r="F77" s="36"/>
      <c r="G77" s="36"/>
      <c r="H77" s="36"/>
      <c r="I77" s="36"/>
      <c r="J77" s="36"/>
      <c r="K77"/>
    </row>
    <row r="78" spans="1:15" s="32" customFormat="1" ht="21">
      <c r="A78" s="42" t="s">
        <v>15</v>
      </c>
      <c r="B78"/>
      <c r="C78" s="36"/>
      <c r="D78" s="36"/>
      <c r="E78" s="36"/>
      <c r="F78" s="36"/>
      <c r="G78" s="36"/>
      <c r="H78" s="36"/>
      <c r="I78" s="36"/>
      <c r="J78" s="36"/>
      <c r="K78"/>
    </row>
    <row r="79" spans="1:15" s="32" customFormat="1" ht="21">
      <c r="A79" s="42" t="s">
        <v>15</v>
      </c>
      <c r="B79"/>
      <c r="C79" s="36"/>
      <c r="D79" s="36"/>
      <c r="E79" s="36"/>
      <c r="F79" s="36"/>
      <c r="G79" s="36"/>
      <c r="H79" s="36"/>
      <c r="I79" s="36"/>
      <c r="J79" s="36"/>
      <c r="K79"/>
    </row>
  </sheetData>
  <phoneticPr fontId="13" type="noConversion"/>
  <pageMargins left="0" right="0" top="0" bottom="0" header="0.3" footer="0.3"/>
  <pageSetup paperSize="9" scale="4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2CE51-BA83-45EE-8B38-CD884F046CF8}">
  <sheetPr>
    <pageSetUpPr fitToPage="1"/>
  </sheetPr>
  <dimension ref="A1:O79"/>
  <sheetViews>
    <sheetView tabSelected="1" topLeftCell="A34" workbookViewId="0">
      <selection activeCell="L67" sqref="L67"/>
    </sheetView>
  </sheetViews>
  <sheetFormatPr defaultColWidth="11" defaultRowHeight="15.6"/>
  <cols>
    <col min="1" max="1" width="43.59765625" customWidth="1"/>
    <col min="2" max="2" width="20.8984375" customWidth="1"/>
    <col min="3" max="3" width="12.8984375" style="36" customWidth="1"/>
    <col min="4" max="4" width="9.3984375" style="36" customWidth="1"/>
    <col min="5" max="5" width="7.5" style="36" customWidth="1"/>
    <col min="6" max="6" width="21.8984375" style="36" customWidth="1"/>
    <col min="7" max="7" width="32.8984375" hidden="1" customWidth="1"/>
    <col min="8" max="8" width="16.09765625" hidden="1" customWidth="1"/>
    <col min="9" max="9" width="32.59765625" hidden="1" customWidth="1"/>
    <col min="10" max="10" width="1" hidden="1" customWidth="1"/>
    <col min="11" max="11" width="10.8984375" hidden="1" customWidth="1"/>
  </cols>
  <sheetData>
    <row r="1" spans="1:12" s="283" customFormat="1" ht="31.2">
      <c r="A1" s="1" t="s">
        <v>187</v>
      </c>
      <c r="B1" s="282"/>
      <c r="C1" s="379"/>
      <c r="D1" s="379"/>
      <c r="E1" s="379"/>
      <c r="F1" s="379"/>
    </row>
    <row r="2" spans="1:12" s="283" customFormat="1" ht="31.2">
      <c r="A2" s="396" t="s">
        <v>188</v>
      </c>
      <c r="B2" s="397">
        <v>44012</v>
      </c>
      <c r="C2" s="379"/>
      <c r="D2" s="379"/>
      <c r="E2" s="379"/>
      <c r="F2" s="379" t="s">
        <v>189</v>
      </c>
    </row>
    <row r="3" spans="1:12" s="283" customFormat="1" ht="31.2">
      <c r="A3" s="282"/>
      <c r="B3" s="282"/>
      <c r="C3" s="379"/>
      <c r="D3" s="379"/>
      <c r="E3" s="379"/>
      <c r="F3" s="385" t="s">
        <v>15</v>
      </c>
    </row>
    <row r="4" spans="1:12" s="283" customFormat="1" ht="31.2">
      <c r="A4" s="282"/>
      <c r="B4" s="282"/>
      <c r="C4" s="379"/>
      <c r="D4" s="379"/>
      <c r="E4" s="379"/>
      <c r="F4" s="385" t="s">
        <v>15</v>
      </c>
    </row>
    <row r="5" spans="1:12" ht="22.8">
      <c r="A5" s="14" t="s">
        <v>84</v>
      </c>
      <c r="B5" s="14"/>
      <c r="C5" s="14"/>
      <c r="D5" s="345" t="s">
        <v>191</v>
      </c>
      <c r="E5" s="345" t="s">
        <v>192</v>
      </c>
      <c r="F5" s="156">
        <v>43770</v>
      </c>
      <c r="G5" s="156" t="s">
        <v>193</v>
      </c>
      <c r="H5" s="156" t="s">
        <v>17</v>
      </c>
      <c r="I5" s="156" t="s">
        <v>194</v>
      </c>
      <c r="J5" s="156" t="s">
        <v>17</v>
      </c>
    </row>
    <row r="6" spans="1:12" ht="22.8">
      <c r="A6" s="20" t="s">
        <v>195</v>
      </c>
      <c r="B6" s="146" t="s">
        <v>196</v>
      </c>
      <c r="C6" s="380"/>
      <c r="D6" s="380"/>
      <c r="F6" s="380"/>
    </row>
    <row r="7" spans="1:12" ht="30" customHeight="1">
      <c r="A7" s="135"/>
      <c r="B7" s="2" t="s">
        <v>197</v>
      </c>
      <c r="C7" s="391" t="s">
        <v>198</v>
      </c>
      <c r="F7" s="190" t="s">
        <v>199</v>
      </c>
      <c r="G7" s="275"/>
      <c r="H7" s="246"/>
      <c r="I7" s="246"/>
      <c r="J7" s="246"/>
      <c r="L7" t="s">
        <v>15</v>
      </c>
    </row>
    <row r="8" spans="1:12" ht="30" customHeight="1">
      <c r="A8" s="135"/>
      <c r="B8" s="2" t="s">
        <v>200</v>
      </c>
      <c r="C8" s="2"/>
      <c r="D8" s="2"/>
      <c r="F8" s="190" t="s">
        <v>98</v>
      </c>
      <c r="G8" s="190" t="s">
        <v>15</v>
      </c>
      <c r="H8" s="190" t="s">
        <v>15</v>
      </c>
      <c r="I8" s="190" t="s">
        <v>15</v>
      </c>
      <c r="J8" s="190" t="s">
        <v>15</v>
      </c>
      <c r="K8" t="s">
        <v>15</v>
      </c>
      <c r="L8" t="s">
        <v>15</v>
      </c>
    </row>
    <row r="9" spans="1:12" ht="9.9" customHeight="1">
      <c r="A9" s="21"/>
      <c r="B9" s="143"/>
      <c r="C9" s="11"/>
      <c r="D9" s="11"/>
      <c r="E9" s="11"/>
      <c r="F9" s="398"/>
    </row>
    <row r="10" spans="1:12" ht="23.4">
      <c r="A10" s="239" t="s">
        <v>202</v>
      </c>
      <c r="B10" s="240"/>
      <c r="C10" s="388"/>
      <c r="D10" s="8">
        <v>3</v>
      </c>
      <c r="E10" s="392"/>
      <c r="F10" s="399" t="s">
        <v>203</v>
      </c>
      <c r="K10" t="s">
        <v>15</v>
      </c>
      <c r="L10" t="s">
        <v>15</v>
      </c>
    </row>
    <row r="11" spans="1:12" ht="23.4">
      <c r="A11" s="376" t="s">
        <v>204</v>
      </c>
      <c r="B11" s="2" t="s">
        <v>205</v>
      </c>
      <c r="C11" s="2"/>
      <c r="D11" s="2">
        <v>2</v>
      </c>
      <c r="F11" s="190" t="s">
        <v>111</v>
      </c>
    </row>
    <row r="12" spans="1:12" ht="23.4">
      <c r="A12" s="376"/>
      <c r="B12" s="2" t="s">
        <v>205</v>
      </c>
      <c r="C12" s="2"/>
      <c r="D12" s="2">
        <v>2</v>
      </c>
      <c r="F12" s="190" t="s">
        <v>113</v>
      </c>
    </row>
    <row r="13" spans="1:12" ht="23.4">
      <c r="A13" s="376"/>
      <c r="B13" s="2" t="s">
        <v>205</v>
      </c>
      <c r="C13" s="2"/>
      <c r="D13" s="2">
        <v>2</v>
      </c>
      <c r="F13" s="190" t="s">
        <v>161</v>
      </c>
    </row>
    <row r="14" spans="1:12" ht="23.4">
      <c r="A14" s="376"/>
      <c r="B14" s="2" t="s">
        <v>205</v>
      </c>
      <c r="C14" s="2"/>
      <c r="D14" s="2">
        <v>2</v>
      </c>
      <c r="F14" s="190" t="s">
        <v>206</v>
      </c>
    </row>
    <row r="15" spans="1:12" ht="23.4">
      <c r="A15" s="376"/>
      <c r="B15" s="2"/>
      <c r="C15" s="2"/>
      <c r="D15" s="2">
        <v>2</v>
      </c>
      <c r="F15" s="400" t="s">
        <v>207</v>
      </c>
      <c r="L15" t="s">
        <v>277</v>
      </c>
    </row>
    <row r="16" spans="1:12" ht="23.4">
      <c r="A16" s="376"/>
      <c r="B16" s="2"/>
      <c r="C16" s="2" t="s">
        <v>15</v>
      </c>
      <c r="D16" s="2" t="s">
        <v>15</v>
      </c>
      <c r="F16" s="190" t="s">
        <v>15</v>
      </c>
    </row>
    <row r="17" spans="1:12" ht="23.4">
      <c r="A17" s="376"/>
      <c r="B17" s="2"/>
      <c r="C17" s="2"/>
      <c r="D17" s="2">
        <v>2</v>
      </c>
      <c r="F17" s="190" t="s">
        <v>114</v>
      </c>
    </row>
    <row r="18" spans="1:12" ht="23.4">
      <c r="A18" s="377"/>
      <c r="B18" s="8" t="s">
        <v>205</v>
      </c>
      <c r="C18" s="8"/>
      <c r="D18" s="8">
        <v>2</v>
      </c>
      <c r="E18" s="384"/>
      <c r="F18" s="399" t="s">
        <v>278</v>
      </c>
    </row>
    <row r="19" spans="1:12" ht="23.4">
      <c r="A19" s="378" t="s">
        <v>210</v>
      </c>
      <c r="B19" s="2" t="s">
        <v>211</v>
      </c>
      <c r="C19" s="2"/>
      <c r="D19" s="2">
        <v>1.5</v>
      </c>
      <c r="F19" s="190" t="s">
        <v>113</v>
      </c>
    </row>
    <row r="20" spans="1:12" ht="23.4">
      <c r="A20" s="378"/>
      <c r="B20" s="2" t="s">
        <v>212</v>
      </c>
      <c r="C20" s="2"/>
      <c r="D20" s="2">
        <v>1</v>
      </c>
      <c r="F20" s="190" t="s">
        <v>278</v>
      </c>
    </row>
    <row r="21" spans="1:12" ht="23.4">
      <c r="A21" s="378"/>
      <c r="B21" s="2" t="s">
        <v>212</v>
      </c>
      <c r="C21" s="2"/>
      <c r="D21" s="2">
        <v>1</v>
      </c>
      <c r="F21" s="190" t="s">
        <v>111</v>
      </c>
    </row>
    <row r="22" spans="1:12" ht="23.4">
      <c r="A22" s="378"/>
      <c r="B22" s="2" t="s">
        <v>212</v>
      </c>
      <c r="C22" s="2"/>
      <c r="D22" s="2">
        <v>1</v>
      </c>
      <c r="F22" s="190" t="s">
        <v>206</v>
      </c>
    </row>
    <row r="23" spans="1:12" ht="5.0999999999999996" customHeight="1">
      <c r="A23" s="41" t="s">
        <v>15</v>
      </c>
      <c r="B23" s="11"/>
      <c r="C23" s="11"/>
      <c r="D23" s="11" t="s">
        <v>15</v>
      </c>
      <c r="E23" s="151"/>
      <c r="F23" s="398"/>
      <c r="G23" s="252" t="s">
        <v>15</v>
      </c>
      <c r="H23" s="252" t="s">
        <v>15</v>
      </c>
      <c r="I23" s="252" t="s">
        <v>15</v>
      </c>
      <c r="J23" s="252" t="s">
        <v>15</v>
      </c>
    </row>
    <row r="24" spans="1:12" ht="22.8">
      <c r="A24" s="13" t="s">
        <v>119</v>
      </c>
      <c r="B24" s="393" t="s">
        <v>213</v>
      </c>
      <c r="C24" s="389"/>
      <c r="D24" s="380"/>
      <c r="F24" s="380"/>
      <c r="G24" s="381"/>
    </row>
    <row r="25" spans="1:12" ht="23.4">
      <c r="A25" s="394" t="s">
        <v>214</v>
      </c>
      <c r="B25" s="2" t="s">
        <v>279</v>
      </c>
      <c r="C25" s="2" t="s">
        <v>216</v>
      </c>
      <c r="D25" s="36">
        <v>3.5</v>
      </c>
      <c r="F25" s="190" t="s">
        <v>111</v>
      </c>
      <c r="G25" s="362"/>
      <c r="H25" s="246"/>
      <c r="I25" s="246"/>
      <c r="J25" s="246"/>
      <c r="K25" t="s">
        <v>15</v>
      </c>
    </row>
    <row r="26" spans="1:12" ht="23.4">
      <c r="A26" s="394" t="s">
        <v>218</v>
      </c>
      <c r="B26" s="2" t="s">
        <v>215</v>
      </c>
      <c r="C26" s="2" t="s">
        <v>216</v>
      </c>
      <c r="D26" s="36">
        <v>3.5</v>
      </c>
      <c r="F26" s="400" t="s">
        <v>278</v>
      </c>
      <c r="G26" s="362"/>
      <c r="H26" s="246"/>
      <c r="I26" s="246"/>
      <c r="J26" s="246"/>
      <c r="L26" t="s">
        <v>15</v>
      </c>
    </row>
    <row r="27" spans="1:12" ht="23.4">
      <c r="A27" s="394" t="s">
        <v>220</v>
      </c>
      <c r="B27" s="2" t="s">
        <v>215</v>
      </c>
      <c r="C27" s="2" t="s">
        <v>216</v>
      </c>
      <c r="D27" s="36">
        <v>3.5</v>
      </c>
      <c r="F27" s="400" t="s">
        <v>280</v>
      </c>
      <c r="G27" s="362"/>
      <c r="H27" s="246"/>
      <c r="I27" s="246"/>
      <c r="J27" s="246"/>
      <c r="L27" t="s">
        <v>15</v>
      </c>
    </row>
    <row r="28" spans="1:12" ht="23.4">
      <c r="A28" s="394" t="s">
        <v>223</v>
      </c>
      <c r="B28" s="2" t="s">
        <v>224</v>
      </c>
      <c r="C28" s="387" t="s">
        <v>225</v>
      </c>
      <c r="D28" s="313">
        <v>3</v>
      </c>
      <c r="F28" s="405" t="s">
        <v>226</v>
      </c>
      <c r="G28" s="362"/>
      <c r="H28" s="246"/>
      <c r="I28" s="246"/>
      <c r="J28" s="246"/>
      <c r="L28" t="s">
        <v>15</v>
      </c>
    </row>
    <row r="29" spans="1:12" ht="23.4">
      <c r="A29" s="394" t="s">
        <v>227</v>
      </c>
      <c r="B29" s="2" t="s">
        <v>228</v>
      </c>
      <c r="C29" s="386" t="s">
        <v>229</v>
      </c>
      <c r="D29" s="319">
        <v>3</v>
      </c>
      <c r="F29" s="401" t="s">
        <v>230</v>
      </c>
      <c r="G29" s="386"/>
      <c r="H29" s="386"/>
      <c r="I29" s="386"/>
      <c r="J29" s="386"/>
    </row>
    <row r="30" spans="1:12" ht="23.4">
      <c r="A30" s="394" t="s">
        <v>231</v>
      </c>
      <c r="B30" s="2" t="s">
        <v>228</v>
      </c>
      <c r="C30" s="386" t="s">
        <v>229</v>
      </c>
      <c r="D30" s="319">
        <v>3</v>
      </c>
      <c r="F30" s="401" t="s">
        <v>230</v>
      </c>
      <c r="G30" s="386"/>
      <c r="H30" s="386"/>
      <c r="I30" s="386"/>
      <c r="J30" s="386"/>
    </row>
    <row r="31" spans="1:12" ht="5.0999999999999996" customHeight="1">
      <c r="A31" s="127"/>
      <c r="B31" s="11"/>
      <c r="C31" s="11"/>
      <c r="D31" s="151"/>
      <c r="E31" s="151"/>
      <c r="F31" s="398"/>
      <c r="G31" s="126"/>
      <c r="H31" s="126"/>
      <c r="I31" s="126"/>
      <c r="J31" s="126"/>
    </row>
    <row r="32" spans="1:12" ht="23.4">
      <c r="A32" s="394" t="s">
        <v>214</v>
      </c>
      <c r="B32" s="2" t="s">
        <v>281</v>
      </c>
      <c r="C32" s="2" t="s">
        <v>216</v>
      </c>
      <c r="D32" s="36">
        <v>4</v>
      </c>
      <c r="F32" s="190" t="s">
        <v>233</v>
      </c>
      <c r="G32" s="382"/>
      <c r="H32" s="246"/>
      <c r="I32" s="246"/>
      <c r="J32" s="246"/>
      <c r="K32" t="s">
        <v>15</v>
      </c>
    </row>
    <row r="33" spans="1:15" ht="23.4">
      <c r="A33" s="394" t="s">
        <v>218</v>
      </c>
      <c r="B33" s="2" t="s">
        <v>232</v>
      </c>
      <c r="C33" s="2" t="s">
        <v>216</v>
      </c>
      <c r="D33" s="36">
        <v>4</v>
      </c>
      <c r="F33" s="400" t="s">
        <v>135</v>
      </c>
      <c r="G33" s="362"/>
      <c r="H33" s="246"/>
      <c r="I33" s="246"/>
      <c r="J33" s="246"/>
    </row>
    <row r="34" spans="1:15" ht="23.4">
      <c r="A34" s="394" t="s">
        <v>220</v>
      </c>
      <c r="B34" s="2" t="s">
        <v>232</v>
      </c>
      <c r="C34" s="2" t="s">
        <v>216</v>
      </c>
      <c r="D34" s="36">
        <v>4</v>
      </c>
      <c r="F34" s="400" t="s">
        <v>221</v>
      </c>
      <c r="G34" s="362"/>
      <c r="H34" s="246"/>
      <c r="I34" s="246"/>
      <c r="J34" s="246"/>
    </row>
    <row r="35" spans="1:15" ht="23.4">
      <c r="A35" s="394" t="s">
        <v>227</v>
      </c>
      <c r="B35" s="2" t="s">
        <v>237</v>
      </c>
      <c r="C35" s="387" t="s">
        <v>225</v>
      </c>
      <c r="D35" s="313">
        <v>2.5</v>
      </c>
      <c r="F35" s="405" t="s">
        <v>226</v>
      </c>
      <c r="G35" s="362"/>
      <c r="H35" s="246"/>
      <c r="I35" s="246"/>
      <c r="J35" s="246"/>
    </row>
    <row r="36" spans="1:15" ht="23.4">
      <c r="A36" s="394" t="s">
        <v>223</v>
      </c>
      <c r="B36" s="2" t="s">
        <v>239</v>
      </c>
      <c r="C36" s="2" t="s">
        <v>216</v>
      </c>
      <c r="D36" s="36">
        <v>3.5</v>
      </c>
      <c r="E36" s="384"/>
      <c r="F36" s="399" t="s">
        <v>240</v>
      </c>
      <c r="G36" s="362"/>
      <c r="H36" s="246"/>
      <c r="I36" s="246"/>
      <c r="J36" s="246"/>
    </row>
    <row r="37" spans="1:15" ht="6" customHeight="1">
      <c r="A37" s="277"/>
      <c r="B37" s="150"/>
      <c r="C37" s="12"/>
      <c r="D37" s="12"/>
      <c r="E37" s="151"/>
      <c r="F37" s="403"/>
      <c r="G37" s="265"/>
      <c r="H37" s="265"/>
      <c r="I37" s="265"/>
      <c r="J37" s="265"/>
    </row>
    <row r="38" spans="1:15" ht="22.8">
      <c r="A38" s="390" t="s">
        <v>141</v>
      </c>
      <c r="B38" s="312"/>
      <c r="C38" s="389"/>
      <c r="D38" s="380"/>
      <c r="F38" s="380"/>
    </row>
    <row r="39" spans="1:15" ht="23.4">
      <c r="A39" s="279" t="s">
        <v>242</v>
      </c>
      <c r="B39" s="2" t="s">
        <v>243</v>
      </c>
      <c r="C39" s="2" t="s">
        <v>244</v>
      </c>
      <c r="D39" s="2">
        <v>5</v>
      </c>
      <c r="F39" s="400" t="s">
        <v>206</v>
      </c>
      <c r="G39" s="275"/>
      <c r="H39" s="246"/>
      <c r="I39" s="246"/>
      <c r="J39" s="246"/>
    </row>
    <row r="40" spans="1:15" ht="23.4">
      <c r="A40" s="279" t="s">
        <v>245</v>
      </c>
      <c r="B40" s="2" t="s">
        <v>246</v>
      </c>
      <c r="C40" s="2" t="s">
        <v>244</v>
      </c>
      <c r="D40" s="2">
        <v>2.5</v>
      </c>
      <c r="F40" s="400" t="s">
        <v>113</v>
      </c>
      <c r="G40" s="55"/>
      <c r="H40" s="55"/>
      <c r="I40" s="55"/>
      <c r="J40" s="55"/>
    </row>
    <row r="41" spans="1:15" ht="6.9" customHeight="1">
      <c r="A41" s="280"/>
      <c r="B41" s="8" t="s">
        <v>15</v>
      </c>
      <c r="C41" s="8" t="s">
        <v>15</v>
      </c>
      <c r="D41" s="152" t="s">
        <v>15</v>
      </c>
      <c r="E41" s="384"/>
      <c r="F41" s="404"/>
    </row>
    <row r="42" spans="1:15" ht="23.4">
      <c r="A42" s="279" t="s">
        <v>247</v>
      </c>
      <c r="B42" s="39" t="s">
        <v>248</v>
      </c>
      <c r="C42" s="2" t="s">
        <v>244</v>
      </c>
      <c r="D42" s="2">
        <v>4</v>
      </c>
      <c r="F42" s="190" t="s">
        <v>117</v>
      </c>
      <c r="G42" s="275"/>
      <c r="H42" s="246"/>
      <c r="I42" s="246"/>
      <c r="J42" s="246"/>
      <c r="K42" t="s">
        <v>15</v>
      </c>
    </row>
    <row r="43" spans="1:15" ht="23.4">
      <c r="A43" s="281"/>
      <c r="B43" s="40" t="s">
        <v>249</v>
      </c>
      <c r="C43" s="8" t="s">
        <v>244</v>
      </c>
      <c r="D43" s="8">
        <v>4</v>
      </c>
      <c r="E43" s="384"/>
      <c r="F43" s="399" t="s">
        <v>166</v>
      </c>
      <c r="G43" s="275"/>
      <c r="H43" s="246"/>
      <c r="I43" s="246"/>
      <c r="J43" s="246"/>
    </row>
    <row r="44" spans="1:15" ht="21" customHeight="1">
      <c r="A44" s="279" t="s">
        <v>250</v>
      </c>
      <c r="B44" s="2" t="s">
        <v>251</v>
      </c>
      <c r="C44" s="386" t="s">
        <v>229</v>
      </c>
      <c r="D44" s="319">
        <v>4</v>
      </c>
      <c r="E44" s="384"/>
      <c r="F44" s="401" t="s">
        <v>230</v>
      </c>
      <c r="G44" s="275"/>
      <c r="H44" s="246"/>
      <c r="I44" s="246"/>
      <c r="J44" s="246"/>
      <c r="O44" t="s">
        <v>15</v>
      </c>
    </row>
    <row r="45" spans="1:15" ht="18">
      <c r="A45" s="279" t="s">
        <v>150</v>
      </c>
      <c r="B45" s="181" t="s">
        <v>252</v>
      </c>
      <c r="C45" s="4" t="s">
        <v>15</v>
      </c>
      <c r="D45" s="4" t="s">
        <v>15</v>
      </c>
      <c r="F45" s="383" t="s">
        <v>253</v>
      </c>
      <c r="G45" s="275"/>
      <c r="H45" s="246"/>
      <c r="I45" s="246"/>
      <c r="J45" s="246"/>
    </row>
    <row r="46" spans="1:15" ht="23.4">
      <c r="A46" s="135"/>
      <c r="B46" s="39" t="s">
        <v>254</v>
      </c>
      <c r="C46" s="387" t="s">
        <v>225</v>
      </c>
      <c r="D46" s="313">
        <v>2</v>
      </c>
      <c r="F46" s="405" t="s">
        <v>226</v>
      </c>
      <c r="G46" s="405"/>
      <c r="H46" s="405"/>
      <c r="I46" s="405"/>
      <c r="J46" s="405"/>
    </row>
    <row r="47" spans="1:15" ht="23.4">
      <c r="A47" s="135"/>
      <c r="B47" s="39" t="s">
        <v>254</v>
      </c>
      <c r="C47" s="387" t="s">
        <v>225</v>
      </c>
      <c r="D47" s="313">
        <v>2</v>
      </c>
      <c r="F47" s="405" t="s">
        <v>226</v>
      </c>
      <c r="G47" s="275"/>
      <c r="H47" s="246"/>
      <c r="I47" s="246"/>
      <c r="J47" s="246"/>
    </row>
    <row r="48" spans="1:15" ht="23.4">
      <c r="A48" s="135"/>
      <c r="B48" s="39" t="s">
        <v>256</v>
      </c>
      <c r="C48" s="387" t="s">
        <v>225</v>
      </c>
      <c r="D48" s="313">
        <v>2</v>
      </c>
      <c r="F48" s="405" t="s">
        <v>226</v>
      </c>
      <c r="G48" s="275"/>
      <c r="H48" s="246"/>
      <c r="I48" s="246"/>
      <c r="J48" s="246"/>
    </row>
    <row r="49" spans="1:12" ht="23.4">
      <c r="A49" s="135"/>
      <c r="B49" s="39" t="s">
        <v>256</v>
      </c>
      <c r="C49" s="387" t="s">
        <v>225</v>
      </c>
      <c r="D49" s="313">
        <v>2</v>
      </c>
      <c r="F49" s="405" t="s">
        <v>226</v>
      </c>
      <c r="G49" s="275"/>
      <c r="H49" s="246"/>
      <c r="I49" s="246"/>
      <c r="J49" s="246"/>
    </row>
    <row r="50" spans="1:12" ht="23.4">
      <c r="A50" s="135"/>
      <c r="B50" s="40" t="s">
        <v>259</v>
      </c>
      <c r="C50" s="8" t="s">
        <v>216</v>
      </c>
      <c r="D50" s="8">
        <v>2</v>
      </c>
      <c r="E50" s="384"/>
      <c r="F50" s="399" t="s">
        <v>260</v>
      </c>
      <c r="G50" s="275"/>
      <c r="H50" s="246"/>
      <c r="I50" s="246"/>
      <c r="J50" s="246"/>
    </row>
    <row r="51" spans="1:12" ht="23.4">
      <c r="A51" s="279" t="s">
        <v>261</v>
      </c>
      <c r="B51" s="39" t="s">
        <v>251</v>
      </c>
      <c r="C51" s="2" t="s">
        <v>244</v>
      </c>
      <c r="D51" s="321">
        <v>0</v>
      </c>
      <c r="F51" s="406" t="str">
        <f t="shared" ref="F51" si="0">F39</f>
        <v>R. Philp</v>
      </c>
      <c r="G51" s="275"/>
      <c r="H51" s="246"/>
      <c r="I51" s="246"/>
      <c r="J51" s="246"/>
    </row>
    <row r="52" spans="1:12" ht="23.4">
      <c r="A52" s="135"/>
      <c r="B52" s="39" t="s">
        <v>262</v>
      </c>
      <c r="C52" s="387" t="s">
        <v>225</v>
      </c>
      <c r="D52" s="313">
        <v>3</v>
      </c>
      <c r="F52" s="405" t="s">
        <v>226</v>
      </c>
      <c r="G52" s="275"/>
      <c r="H52" s="246"/>
      <c r="I52" s="246"/>
      <c r="J52" s="246"/>
    </row>
    <row r="53" spans="1:12" ht="23.4">
      <c r="A53" s="135"/>
      <c r="B53" s="39" t="s">
        <v>251</v>
      </c>
      <c r="C53" s="2" t="s">
        <v>244</v>
      </c>
      <c r="D53" s="6">
        <v>4</v>
      </c>
      <c r="F53" s="400" t="s">
        <v>264</v>
      </c>
      <c r="G53" s="275"/>
      <c r="H53" s="246"/>
      <c r="I53" s="246"/>
      <c r="J53" s="246"/>
    </row>
    <row r="54" spans="1:12" ht="23.4">
      <c r="A54" s="135"/>
      <c r="B54" s="39" t="s">
        <v>251</v>
      </c>
      <c r="C54" s="395" t="s">
        <v>222</v>
      </c>
      <c r="D54" s="342">
        <v>4</v>
      </c>
      <c r="F54" s="400" t="s">
        <v>114</v>
      </c>
      <c r="G54" s="275"/>
      <c r="H54" s="246"/>
      <c r="I54" s="246"/>
      <c r="J54" s="246"/>
    </row>
    <row r="55" spans="1:12" ht="23.4">
      <c r="A55" s="135"/>
      <c r="B55" s="39" t="s">
        <v>251</v>
      </c>
      <c r="C55" s="319" t="s">
        <v>229</v>
      </c>
      <c r="D55" s="319">
        <v>3</v>
      </c>
      <c r="F55" s="401" t="s">
        <v>230</v>
      </c>
      <c r="G55" s="275"/>
      <c r="H55" s="246"/>
      <c r="I55" s="246"/>
      <c r="J55" s="246"/>
    </row>
    <row r="56" spans="1:12" ht="23.4">
      <c r="A56" s="135"/>
      <c r="B56" s="39" t="s">
        <v>251</v>
      </c>
      <c r="C56" s="319" t="s">
        <v>229</v>
      </c>
      <c r="D56" s="319">
        <v>4</v>
      </c>
      <c r="F56" s="401" t="s">
        <v>230</v>
      </c>
      <c r="G56" s="401"/>
      <c r="H56" s="401"/>
      <c r="I56" s="401"/>
      <c r="J56" s="401"/>
    </row>
    <row r="57" spans="1:12" ht="23.4">
      <c r="A57" s="135"/>
      <c r="B57" s="39" t="s">
        <v>251</v>
      </c>
      <c r="C57" s="319" t="s">
        <v>229</v>
      </c>
      <c r="D57" s="319">
        <v>4</v>
      </c>
      <c r="F57" s="401" t="s">
        <v>230</v>
      </c>
      <c r="G57" s="275"/>
      <c r="H57" s="246"/>
      <c r="I57" s="246"/>
      <c r="J57" s="246"/>
    </row>
    <row r="58" spans="1:12" ht="23.4">
      <c r="A58" s="135"/>
      <c r="B58" s="39" t="s">
        <v>266</v>
      </c>
      <c r="C58" s="2" t="s">
        <v>244</v>
      </c>
      <c r="D58" s="2">
        <v>2.5</v>
      </c>
      <c r="F58" s="190" t="s">
        <v>157</v>
      </c>
      <c r="G58" s="275"/>
      <c r="H58" s="246"/>
      <c r="I58" s="246"/>
      <c r="J58" s="246"/>
    </row>
    <row r="59" spans="1:12" ht="23.4">
      <c r="A59" s="135"/>
      <c r="B59" s="39" t="s">
        <v>266</v>
      </c>
      <c r="C59" s="2" t="s">
        <v>244</v>
      </c>
      <c r="D59" s="2">
        <v>2.5</v>
      </c>
      <c r="G59" s="275"/>
      <c r="H59" s="246"/>
      <c r="I59" s="246"/>
      <c r="J59" s="246"/>
      <c r="L59" s="190" t="s">
        <v>15</v>
      </c>
    </row>
    <row r="60" spans="1:12" ht="6" customHeight="1">
      <c r="A60" s="45"/>
      <c r="B60" s="151"/>
      <c r="C60" s="151"/>
      <c r="D60" s="151"/>
      <c r="E60" s="151"/>
      <c r="F60" s="398"/>
      <c r="G60" s="252"/>
      <c r="H60" s="252"/>
      <c r="I60" s="252"/>
      <c r="J60" s="252"/>
    </row>
    <row r="61" spans="1:12" ht="22.8">
      <c r="A61" s="390" t="s">
        <v>174</v>
      </c>
      <c r="B61" s="313"/>
      <c r="C61" s="313"/>
      <c r="D61" s="313"/>
      <c r="F61" s="407"/>
    </row>
    <row r="62" spans="1:12" ht="23.4">
      <c r="A62" s="39" t="s">
        <v>268</v>
      </c>
      <c r="B62" s="324" t="s">
        <v>269</v>
      </c>
      <c r="C62" s="313"/>
      <c r="D62" s="2">
        <v>0</v>
      </c>
      <c r="F62" s="190" t="str">
        <f t="shared" ref="F62" si="1">F8</f>
        <v>I. Fairnie</v>
      </c>
    </row>
    <row r="63" spans="1:12" ht="23.4">
      <c r="A63" s="39" t="s">
        <v>270</v>
      </c>
      <c r="B63" s="324" t="s">
        <v>271</v>
      </c>
      <c r="C63" s="313"/>
      <c r="D63" s="2">
        <v>1.5</v>
      </c>
      <c r="F63" s="190" t="str">
        <f t="shared" ref="F63" si="2">F32</f>
        <v>M. Cunnington</v>
      </c>
    </row>
    <row r="64" spans="1:12" ht="23.4">
      <c r="A64" s="39" t="s">
        <v>270</v>
      </c>
      <c r="B64" s="324" t="s">
        <v>271</v>
      </c>
      <c r="C64" s="313"/>
      <c r="D64" s="2">
        <v>1.5</v>
      </c>
      <c r="F64" s="190" t="s">
        <v>111</v>
      </c>
      <c r="G64" t="s">
        <v>15</v>
      </c>
    </row>
    <row r="65" spans="1:12" ht="23.4">
      <c r="A65" s="39" t="s">
        <v>270</v>
      </c>
      <c r="B65" s="324" t="s">
        <v>271</v>
      </c>
      <c r="C65" s="2"/>
      <c r="D65" s="2">
        <v>1.5</v>
      </c>
      <c r="F65" s="190" t="str">
        <f t="shared" ref="F65" si="3">F40</f>
        <v>C. Whelan</v>
      </c>
    </row>
    <row r="66" spans="1:12" ht="23.4">
      <c r="A66" s="39" t="s">
        <v>270</v>
      </c>
      <c r="B66" s="324" t="s">
        <v>271</v>
      </c>
      <c r="C66" s="2"/>
      <c r="D66" s="2">
        <v>1.5</v>
      </c>
      <c r="L66" s="190" t="s">
        <v>15</v>
      </c>
    </row>
    <row r="67" spans="1:12" ht="23.4">
      <c r="A67" s="39" t="s">
        <v>270</v>
      </c>
      <c r="B67" s="324" t="s">
        <v>271</v>
      </c>
      <c r="C67" s="2"/>
      <c r="D67" s="2">
        <v>1.5</v>
      </c>
      <c r="F67" s="190" t="s">
        <v>161</v>
      </c>
    </row>
    <row r="68" spans="1:12" ht="6.9" customHeight="1">
      <c r="A68" s="127"/>
      <c r="B68" s="126"/>
      <c r="C68" s="151"/>
      <c r="D68" s="151"/>
      <c r="E68" s="151"/>
      <c r="F68" s="151"/>
      <c r="G68" s="126"/>
      <c r="H68" s="126"/>
      <c r="I68" s="126"/>
      <c r="J68" s="126"/>
    </row>
    <row r="69" spans="1:12">
      <c r="A69" s="73"/>
      <c r="B69" s="73" t="s">
        <v>272</v>
      </c>
      <c r="D69" s="36">
        <f>SUM(D10:D67)</f>
        <v>123</v>
      </c>
      <c r="G69" s="89">
        <v>2548</v>
      </c>
      <c r="H69" t="s">
        <v>274</v>
      </c>
    </row>
    <row r="70" spans="1:12" ht="21">
      <c r="A70" s="73"/>
      <c r="B70" s="73" t="s">
        <v>229</v>
      </c>
      <c r="D70" s="36">
        <v>18</v>
      </c>
      <c r="G70" s="89" t="e">
        <f>#REF!*$G$69</f>
        <v>#REF!</v>
      </c>
      <c r="H70" s="89">
        <v>400</v>
      </c>
      <c r="I70" s="89" t="s">
        <v>15</v>
      </c>
      <c r="J70" s="231" t="s">
        <v>15</v>
      </c>
    </row>
    <row r="71" spans="1:12" ht="21">
      <c r="A71" s="73"/>
      <c r="B71" s="73" t="s">
        <v>275</v>
      </c>
      <c r="D71" s="36">
        <v>8</v>
      </c>
      <c r="G71" s="89" t="e">
        <f>#REF!*$G$69</f>
        <v>#REF!</v>
      </c>
      <c r="H71" s="89">
        <v>265</v>
      </c>
      <c r="I71" s="89" t="s">
        <v>15</v>
      </c>
      <c r="J71" s="231" t="s">
        <v>15</v>
      </c>
    </row>
    <row r="72" spans="1:12" s="32" customFormat="1" ht="21">
      <c r="A72"/>
      <c r="B72" s="73" t="s">
        <v>225</v>
      </c>
      <c r="C72" s="36"/>
      <c r="D72" s="36">
        <v>16.5</v>
      </c>
      <c r="F72" s="36"/>
      <c r="G72" s="89" t="e">
        <f>#REF!*$G$69</f>
        <v>#REF!</v>
      </c>
      <c r="H72" s="89">
        <v>320</v>
      </c>
      <c r="I72" s="89" t="s">
        <v>15</v>
      </c>
      <c r="J72" s="231" t="s">
        <v>15</v>
      </c>
    </row>
    <row r="73" spans="1:12" s="32" customFormat="1" ht="21">
      <c r="A73" s="73"/>
      <c r="B73" s="73" t="s">
        <v>276</v>
      </c>
      <c r="C73" s="36"/>
      <c r="D73" s="36">
        <f>D69-D70-D71-D72</f>
        <v>80.5</v>
      </c>
      <c r="F73" s="36"/>
      <c r="G73" s="89" t="e">
        <f>#REF!*$G$69</f>
        <v>#REF!</v>
      </c>
      <c r="I73" s="89"/>
    </row>
    <row r="74" spans="1:12" s="32" customFormat="1" ht="21">
      <c r="A74" s="42" t="s">
        <v>15</v>
      </c>
      <c r="B74" s="73"/>
      <c r="C74" s="36"/>
      <c r="D74" s="36"/>
      <c r="E74" s="36"/>
      <c r="F74" s="36"/>
    </row>
    <row r="75" spans="1:12" s="32" customFormat="1" ht="21">
      <c r="A75" s="42" t="s">
        <v>15</v>
      </c>
      <c r="B75"/>
      <c r="E75" s="36"/>
      <c r="F75" s="36"/>
    </row>
    <row r="76" spans="1:12" s="32" customFormat="1" ht="21">
      <c r="A76" s="42" t="s">
        <v>15</v>
      </c>
      <c r="B76"/>
      <c r="C76" s="36"/>
      <c r="D76" s="36"/>
      <c r="E76" s="36"/>
      <c r="F76" s="36"/>
    </row>
    <row r="77" spans="1:12" s="32" customFormat="1" ht="21">
      <c r="A77" s="42" t="s">
        <v>15</v>
      </c>
      <c r="B77"/>
      <c r="C77" s="36"/>
      <c r="D77" s="36"/>
      <c r="E77" s="36"/>
      <c r="F77" s="36"/>
    </row>
    <row r="78" spans="1:12" s="32" customFormat="1" ht="21">
      <c r="A78" s="42" t="s">
        <v>15</v>
      </c>
      <c r="B78"/>
      <c r="C78" s="36"/>
      <c r="D78" s="36"/>
      <c r="E78" s="36"/>
      <c r="F78" s="36"/>
    </row>
    <row r="79" spans="1:12" s="32" customFormat="1" ht="21">
      <c r="A79" s="42" t="s">
        <v>15</v>
      </c>
      <c r="B79"/>
      <c r="C79" s="36"/>
      <c r="D79" s="36"/>
      <c r="E79" s="36"/>
      <c r="F79" s="36"/>
    </row>
  </sheetData>
  <phoneticPr fontId="13" type="noConversion"/>
  <pageMargins left="0" right="0" top="0" bottom="0" header="0.3" footer="0.3"/>
  <pageSetup paperSize="9" scale="57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0BC31-5F0A-8443-AD72-C980B4A0726A}">
  <sheetPr>
    <pageSetUpPr fitToPage="1"/>
  </sheetPr>
  <dimension ref="A1:T78"/>
  <sheetViews>
    <sheetView workbookViewId="0">
      <selection activeCell="V28" sqref="V28"/>
    </sheetView>
  </sheetViews>
  <sheetFormatPr defaultColWidth="11" defaultRowHeight="15.6"/>
  <cols>
    <col min="1" max="1" width="43.59765625" customWidth="1"/>
    <col min="2" max="2" width="20.8984375" customWidth="1"/>
    <col min="3" max="3" width="12.8984375" customWidth="1"/>
    <col min="4" max="4" width="7.5" customWidth="1"/>
    <col min="5" max="5" width="19.8984375" style="308" hidden="1" customWidth="1"/>
    <col min="6" max="6" width="18.8984375" style="308" hidden="1" customWidth="1"/>
    <col min="7" max="7" width="17.8984375" hidden="1" customWidth="1"/>
    <col min="8" max="9" width="18.8984375" hidden="1" customWidth="1"/>
    <col min="10" max="10" width="21.3984375" customWidth="1"/>
    <col min="11" max="11" width="32.8984375" customWidth="1"/>
    <col min="12" max="12" width="16.09765625" customWidth="1"/>
    <col min="13" max="13" width="32.59765625" customWidth="1"/>
    <col min="14" max="14" width="19.59765625" customWidth="1"/>
    <col min="15" max="15" width="10.8984375" customWidth="1"/>
  </cols>
  <sheetData>
    <row r="1" spans="1:16" s="283" customFormat="1" ht="31.2">
      <c r="A1" s="282" t="s">
        <v>302</v>
      </c>
      <c r="B1" s="282"/>
      <c r="C1" s="282"/>
      <c r="D1" s="282"/>
      <c r="E1" s="295"/>
      <c r="F1" s="295"/>
      <c r="G1" s="284"/>
      <c r="I1" s="285"/>
      <c r="J1" s="285"/>
    </row>
    <row r="2" spans="1:16" ht="23.4" thickBot="1">
      <c r="A2" s="14" t="s">
        <v>84</v>
      </c>
      <c r="B2" s="14"/>
      <c r="C2" s="14"/>
      <c r="D2" s="14" t="s">
        <v>303</v>
      </c>
      <c r="E2" s="296">
        <v>43155</v>
      </c>
      <c r="F2" s="296">
        <v>43197</v>
      </c>
      <c r="G2" s="156">
        <v>43239</v>
      </c>
      <c r="H2" s="156">
        <v>43365</v>
      </c>
      <c r="I2" s="156">
        <v>43407</v>
      </c>
      <c r="J2" s="156">
        <v>43449</v>
      </c>
      <c r="K2" s="156" t="s">
        <v>193</v>
      </c>
      <c r="L2" s="156" t="s">
        <v>17</v>
      </c>
      <c r="M2" s="156" t="s">
        <v>194</v>
      </c>
      <c r="N2" s="156" t="s">
        <v>17</v>
      </c>
    </row>
    <row r="3" spans="1:16" ht="24" thickTop="1" thickBot="1">
      <c r="A3" s="20" t="s">
        <v>195</v>
      </c>
      <c r="B3" s="13" t="s">
        <v>196</v>
      </c>
      <c r="C3" s="312"/>
      <c r="D3" s="312"/>
      <c r="E3" s="299"/>
      <c r="F3" s="299"/>
      <c r="G3" s="32"/>
      <c r="H3" s="247"/>
      <c r="I3" s="32"/>
      <c r="J3" s="248"/>
    </row>
    <row r="4" spans="1:16" ht="36" customHeight="1" thickBot="1">
      <c r="B4" s="2" t="s">
        <v>197</v>
      </c>
      <c r="C4" s="2"/>
      <c r="D4" s="341" t="s">
        <v>304</v>
      </c>
      <c r="E4" s="299" t="s">
        <v>199</v>
      </c>
      <c r="F4" s="299" t="s">
        <v>104</v>
      </c>
      <c r="G4" s="32" t="s">
        <v>199</v>
      </c>
      <c r="H4" s="32" t="s">
        <v>104</v>
      </c>
      <c r="I4" s="32" t="s">
        <v>305</v>
      </c>
      <c r="J4" s="232" t="s">
        <v>15</v>
      </c>
      <c r="K4" s="275"/>
      <c r="L4" s="246"/>
      <c r="M4" s="246"/>
      <c r="N4" s="246"/>
      <c r="P4" t="s">
        <v>15</v>
      </c>
    </row>
    <row r="5" spans="1:16" ht="36" customHeight="1" thickBot="1">
      <c r="A5" s="135"/>
      <c r="B5" s="2" t="s">
        <v>200</v>
      </c>
      <c r="C5" s="2"/>
      <c r="D5" s="2"/>
      <c r="E5" s="299" t="s">
        <v>98</v>
      </c>
      <c r="F5" s="299" t="s">
        <v>130</v>
      </c>
      <c r="G5" s="32" t="s">
        <v>98</v>
      </c>
      <c r="H5" s="32" t="s">
        <v>130</v>
      </c>
      <c r="I5" s="32" t="s">
        <v>98</v>
      </c>
      <c r="J5" s="232" t="s">
        <v>15</v>
      </c>
      <c r="K5" s="275"/>
      <c r="L5" s="246"/>
      <c r="M5" s="246"/>
      <c r="N5" s="246"/>
      <c r="O5" t="s">
        <v>15</v>
      </c>
      <c r="P5" t="s">
        <v>15</v>
      </c>
    </row>
    <row r="6" spans="1:16" ht="9.9" customHeight="1" thickBot="1">
      <c r="A6" s="21"/>
      <c r="B6" s="143"/>
      <c r="C6" s="143"/>
      <c r="D6" s="143"/>
      <c r="E6" s="297"/>
      <c r="F6" s="297"/>
      <c r="G6" s="252"/>
      <c r="H6" s="252"/>
      <c r="I6" s="252"/>
      <c r="J6" s="253"/>
    </row>
    <row r="7" spans="1:16" ht="23.4" thickTop="1">
      <c r="A7" s="239" t="s">
        <v>306</v>
      </c>
      <c r="B7" s="240"/>
      <c r="C7" s="240"/>
      <c r="D7" s="8">
        <v>3</v>
      </c>
      <c r="E7" s="298" t="s">
        <v>203</v>
      </c>
      <c r="F7" s="298" t="s">
        <v>203</v>
      </c>
      <c r="G7" s="255" t="s">
        <v>203</v>
      </c>
      <c r="H7" s="255" t="s">
        <v>203</v>
      </c>
      <c r="I7" s="255" t="s">
        <v>203</v>
      </c>
      <c r="J7" s="256" t="s">
        <v>203</v>
      </c>
      <c r="O7" t="s">
        <v>15</v>
      </c>
      <c r="P7" t="s">
        <v>15</v>
      </c>
    </row>
    <row r="8" spans="1:16" ht="21">
      <c r="A8" s="39" t="s">
        <v>307</v>
      </c>
      <c r="B8" s="2"/>
      <c r="C8" s="2"/>
      <c r="D8" s="2">
        <v>2</v>
      </c>
      <c r="E8" s="299" t="s">
        <v>111</v>
      </c>
      <c r="F8" s="299" t="s">
        <v>110</v>
      </c>
      <c r="G8" s="32" t="s">
        <v>111</v>
      </c>
      <c r="H8" s="32" t="s">
        <v>110</v>
      </c>
      <c r="I8" s="32" t="s">
        <v>111</v>
      </c>
      <c r="J8" s="250" t="s">
        <v>110</v>
      </c>
    </row>
    <row r="9" spans="1:16" ht="21">
      <c r="A9" s="39" t="s">
        <v>308</v>
      </c>
      <c r="B9" s="2"/>
      <c r="C9" s="2"/>
      <c r="D9" s="2">
        <v>2</v>
      </c>
      <c r="E9" s="299" t="s">
        <v>113</v>
      </c>
      <c r="F9" s="299" t="s">
        <v>114</v>
      </c>
      <c r="G9" s="32" t="s">
        <v>113</v>
      </c>
      <c r="H9" s="32" t="s">
        <v>114</v>
      </c>
      <c r="I9" s="32" t="s">
        <v>113</v>
      </c>
      <c r="J9" s="250" t="s">
        <v>114</v>
      </c>
    </row>
    <row r="10" spans="1:16" ht="21">
      <c r="A10" s="39" t="s">
        <v>308</v>
      </c>
      <c r="B10" s="2"/>
      <c r="C10" s="2"/>
      <c r="D10" s="2">
        <v>2</v>
      </c>
      <c r="E10" s="299" t="s">
        <v>161</v>
      </c>
      <c r="F10" s="299" t="s">
        <v>161</v>
      </c>
      <c r="G10" s="32" t="s">
        <v>161</v>
      </c>
      <c r="H10" s="32" t="s">
        <v>206</v>
      </c>
      <c r="I10" s="32" t="s">
        <v>161</v>
      </c>
      <c r="J10" s="232" t="s">
        <v>15</v>
      </c>
      <c r="K10" s="249" t="s">
        <v>15</v>
      </c>
    </row>
    <row r="11" spans="1:16" ht="21">
      <c r="A11" s="39" t="s">
        <v>308</v>
      </c>
      <c r="B11" s="2"/>
      <c r="C11" s="2"/>
      <c r="D11" s="2">
        <v>2</v>
      </c>
      <c r="E11" s="299" t="s">
        <v>206</v>
      </c>
      <c r="F11" s="299" t="s">
        <v>208</v>
      </c>
      <c r="G11" s="32" t="s">
        <v>206</v>
      </c>
      <c r="H11" s="32" t="s">
        <v>208</v>
      </c>
      <c r="I11" s="32" t="s">
        <v>206</v>
      </c>
      <c r="J11" s="232" t="s">
        <v>15</v>
      </c>
    </row>
    <row r="12" spans="1:16" ht="21">
      <c r="A12" s="40" t="s">
        <v>308</v>
      </c>
      <c r="B12" s="8"/>
      <c r="C12" s="8"/>
      <c r="D12" s="8">
        <v>2</v>
      </c>
      <c r="E12" s="298" t="s">
        <v>15</v>
      </c>
      <c r="F12" s="298" t="s">
        <v>111</v>
      </c>
      <c r="G12" s="255" t="s">
        <v>15</v>
      </c>
      <c r="H12" s="255" t="s">
        <v>111</v>
      </c>
      <c r="I12" s="255" t="s">
        <v>233</v>
      </c>
      <c r="J12" s="256" t="s">
        <v>111</v>
      </c>
    </row>
    <row r="13" spans="1:16" ht="21">
      <c r="A13" s="39" t="s">
        <v>309</v>
      </c>
      <c r="B13" s="2"/>
      <c r="C13" s="2"/>
      <c r="D13" s="2">
        <v>1.5</v>
      </c>
      <c r="E13" s="299" t="s">
        <v>113</v>
      </c>
      <c r="F13" s="299" t="s">
        <v>114</v>
      </c>
      <c r="G13" s="32" t="s">
        <v>113</v>
      </c>
      <c r="H13" s="32" t="s">
        <v>114</v>
      </c>
      <c r="I13" s="32" t="s">
        <v>113</v>
      </c>
      <c r="J13" s="250" t="s">
        <v>114</v>
      </c>
    </row>
    <row r="14" spans="1:16" ht="21">
      <c r="A14" s="39" t="s">
        <v>310</v>
      </c>
      <c r="B14" s="2"/>
      <c r="C14" s="2"/>
      <c r="D14" s="2">
        <v>1</v>
      </c>
      <c r="E14" s="299" t="s">
        <v>111</v>
      </c>
      <c r="F14" s="299" t="s">
        <v>311</v>
      </c>
      <c r="G14" s="32" t="s">
        <v>111</v>
      </c>
      <c r="H14" s="32" t="s">
        <v>113</v>
      </c>
      <c r="I14" s="32" t="s">
        <v>111</v>
      </c>
      <c r="J14" s="250" t="s">
        <v>113</v>
      </c>
    </row>
    <row r="15" spans="1:16" ht="21">
      <c r="A15" s="39" t="s">
        <v>310</v>
      </c>
      <c r="B15" s="2"/>
      <c r="C15" s="2"/>
      <c r="D15" s="2">
        <v>1</v>
      </c>
      <c r="E15" s="299" t="s">
        <v>206</v>
      </c>
      <c r="F15" s="299" t="s">
        <v>117</v>
      </c>
      <c r="G15" s="32" t="s">
        <v>206</v>
      </c>
      <c r="H15" s="32" t="s">
        <v>117</v>
      </c>
      <c r="I15" s="32" t="s">
        <v>206</v>
      </c>
      <c r="J15" s="250" t="s">
        <v>117</v>
      </c>
    </row>
    <row r="16" spans="1:16" ht="8.1" customHeight="1" thickBot="1">
      <c r="A16" s="41" t="s">
        <v>15</v>
      </c>
      <c r="B16" s="11"/>
      <c r="C16" s="11"/>
      <c r="D16" s="11" t="s">
        <v>15</v>
      </c>
      <c r="E16" s="297" t="s">
        <v>15</v>
      </c>
      <c r="F16" s="297" t="s">
        <v>15</v>
      </c>
      <c r="G16" s="252" t="s">
        <v>15</v>
      </c>
      <c r="H16" s="252" t="s">
        <v>15</v>
      </c>
      <c r="I16" s="252" t="s">
        <v>15</v>
      </c>
      <c r="J16" s="253" t="s">
        <v>15</v>
      </c>
    </row>
    <row r="17" spans="1:15" ht="23.4" thickTop="1">
      <c r="A17" s="13" t="s">
        <v>119</v>
      </c>
      <c r="B17" s="312"/>
      <c r="C17" s="312" t="s">
        <v>312</v>
      </c>
      <c r="D17" s="312"/>
      <c r="E17" s="299"/>
      <c r="F17" s="299"/>
      <c r="G17" s="32"/>
      <c r="H17" s="32"/>
      <c r="I17" s="32"/>
      <c r="J17" s="250"/>
    </row>
    <row r="18" spans="1:15" ht="21.6" thickBot="1">
      <c r="A18" s="141" t="s">
        <v>120</v>
      </c>
      <c r="B18" s="313"/>
      <c r="C18" s="313"/>
      <c r="D18" s="313"/>
      <c r="E18" s="299"/>
      <c r="F18" s="299"/>
      <c r="G18" s="32"/>
      <c r="H18" s="32"/>
      <c r="I18" s="32"/>
      <c r="J18" s="250"/>
    </row>
    <row r="19" spans="1:15" ht="30" customHeight="1" thickBot="1">
      <c r="A19" s="135"/>
      <c r="B19" s="2" t="s">
        <v>313</v>
      </c>
      <c r="C19" s="2" t="s">
        <v>244</v>
      </c>
      <c r="D19" s="2">
        <v>1</v>
      </c>
      <c r="E19" s="299" t="s">
        <v>111</v>
      </c>
      <c r="F19" s="299" t="s">
        <v>311</v>
      </c>
      <c r="G19" s="32" t="s">
        <v>111</v>
      </c>
      <c r="H19" s="333"/>
      <c r="I19" s="32" t="s">
        <v>111</v>
      </c>
      <c r="J19" s="32" t="s">
        <v>217</v>
      </c>
      <c r="K19" s="275"/>
      <c r="L19" s="246"/>
      <c r="M19" s="246"/>
      <c r="N19" s="246"/>
      <c r="O19" t="s">
        <v>15</v>
      </c>
    </row>
    <row r="20" spans="1:15" ht="30" customHeight="1" thickBot="1">
      <c r="A20" s="135"/>
      <c r="B20" s="2" t="s">
        <v>314</v>
      </c>
      <c r="C20" s="2" t="s">
        <v>244</v>
      </c>
      <c r="D20" s="2">
        <v>2.5</v>
      </c>
      <c r="E20" s="299" t="s">
        <v>125</v>
      </c>
      <c r="F20" s="299" t="s">
        <v>311</v>
      </c>
      <c r="G20" s="32" t="s">
        <v>125</v>
      </c>
      <c r="H20" s="333"/>
      <c r="I20" s="32" t="s">
        <v>233</v>
      </c>
      <c r="J20" s="32" t="s">
        <v>217</v>
      </c>
      <c r="K20" s="275"/>
      <c r="L20" s="246"/>
      <c r="M20" s="246"/>
      <c r="N20" s="246"/>
    </row>
    <row r="21" spans="1:15" ht="30" customHeight="1" thickBot="1">
      <c r="A21" s="135"/>
      <c r="B21" s="2" t="s">
        <v>232</v>
      </c>
      <c r="C21" s="2" t="s">
        <v>244</v>
      </c>
      <c r="D21" s="2">
        <v>4</v>
      </c>
      <c r="E21" s="299" t="s">
        <v>315</v>
      </c>
      <c r="F21" s="299" t="s">
        <v>316</v>
      </c>
      <c r="G21" s="32" t="s">
        <v>315</v>
      </c>
      <c r="H21" s="32" t="s">
        <v>207</v>
      </c>
      <c r="I21" s="32" t="s">
        <v>241</v>
      </c>
      <c r="J21" s="32" t="s">
        <v>233</v>
      </c>
      <c r="K21" s="275"/>
      <c r="L21" s="246"/>
      <c r="M21" s="246"/>
      <c r="N21" s="246"/>
    </row>
    <row r="22" spans="1:15" ht="21.6" thickBot="1">
      <c r="A22" s="141" t="s">
        <v>317</v>
      </c>
      <c r="B22" s="313"/>
      <c r="C22" s="313"/>
      <c r="D22" s="313"/>
      <c r="E22" s="314" t="s">
        <v>318</v>
      </c>
      <c r="F22" s="299"/>
      <c r="G22" s="32"/>
      <c r="H22" s="32"/>
      <c r="I22" s="32"/>
      <c r="J22" s="250"/>
      <c r="K22" s="2"/>
      <c r="L22" s="2"/>
      <c r="M22" s="2"/>
      <c r="N22" s="2"/>
      <c r="O22" s="2"/>
    </row>
    <row r="23" spans="1:15" ht="27" customHeight="1" thickBot="1">
      <c r="A23" s="50" t="s">
        <v>319</v>
      </c>
      <c r="B23" s="2" t="s">
        <v>251</v>
      </c>
      <c r="C23" s="2" t="s">
        <v>244</v>
      </c>
      <c r="D23" s="2">
        <v>4</v>
      </c>
      <c r="E23" s="314" t="s">
        <v>320</v>
      </c>
      <c r="F23" s="314" t="s">
        <v>229</v>
      </c>
      <c r="G23" s="315" t="s">
        <v>229</v>
      </c>
      <c r="H23" s="315" t="s">
        <v>229</v>
      </c>
      <c r="I23" s="315" t="s">
        <v>229</v>
      </c>
      <c r="J23" s="258" t="s">
        <v>229</v>
      </c>
      <c r="K23" s="275"/>
      <c r="L23" s="246"/>
      <c r="M23" s="246"/>
      <c r="N23" s="246"/>
    </row>
    <row r="24" spans="1:15" ht="24.9" customHeight="1" thickBot="1">
      <c r="A24" s="286" t="s">
        <v>321</v>
      </c>
      <c r="B24" s="8" t="s">
        <v>251</v>
      </c>
      <c r="C24" s="8" t="s">
        <v>244</v>
      </c>
      <c r="D24" s="8">
        <v>4</v>
      </c>
      <c r="E24" s="300" t="s">
        <v>322</v>
      </c>
      <c r="F24" s="301" t="s">
        <v>229</v>
      </c>
      <c r="G24" s="259" t="s">
        <v>229</v>
      </c>
      <c r="H24" s="259" t="s">
        <v>229</v>
      </c>
      <c r="I24" s="259" t="s">
        <v>229</v>
      </c>
      <c r="J24" s="260" t="s">
        <v>229</v>
      </c>
      <c r="K24" s="275"/>
      <c r="L24" s="246"/>
      <c r="M24" s="246"/>
      <c r="N24" s="246"/>
    </row>
    <row r="25" spans="1:15" ht="36" customHeight="1" thickBot="1">
      <c r="A25" s="141" t="s">
        <v>323</v>
      </c>
      <c r="B25" s="313"/>
      <c r="C25" s="313"/>
      <c r="D25" s="313"/>
      <c r="E25" s="299"/>
      <c r="F25" s="299"/>
      <c r="G25" s="32"/>
      <c r="H25" s="32"/>
      <c r="I25" s="32"/>
      <c r="J25" s="250"/>
    </row>
    <row r="26" spans="1:15" ht="30" customHeight="1" thickBot="1">
      <c r="A26" s="50" t="s">
        <v>324</v>
      </c>
      <c r="B26" s="2" t="s">
        <v>129</v>
      </c>
      <c r="C26" s="313"/>
      <c r="D26" s="2">
        <v>3.5</v>
      </c>
      <c r="E26" s="299" t="s">
        <v>134</v>
      </c>
      <c r="F26" s="299" t="s">
        <v>219</v>
      </c>
      <c r="G26" s="32" t="s">
        <v>134</v>
      </c>
      <c r="H26" s="32" t="s">
        <v>219</v>
      </c>
      <c r="I26" s="32" t="s">
        <v>134</v>
      </c>
      <c r="J26" s="250" t="s">
        <v>219</v>
      </c>
      <c r="K26" s="275"/>
      <c r="L26" s="246"/>
      <c r="M26" s="246"/>
      <c r="N26" s="246"/>
      <c r="O26" t="s">
        <v>15</v>
      </c>
    </row>
    <row r="27" spans="1:15" ht="30" customHeight="1" thickBot="1">
      <c r="A27" s="286" t="s">
        <v>325</v>
      </c>
      <c r="B27" s="2" t="s">
        <v>326</v>
      </c>
      <c r="C27" s="313" t="s">
        <v>327</v>
      </c>
      <c r="D27" s="2">
        <v>4</v>
      </c>
      <c r="E27" s="299"/>
      <c r="F27" s="299"/>
      <c r="G27" s="32"/>
      <c r="H27" s="32"/>
      <c r="I27" s="32"/>
      <c r="J27" s="250" t="s">
        <v>328</v>
      </c>
      <c r="K27" s="275"/>
      <c r="L27" s="246"/>
      <c r="M27" s="246"/>
      <c r="N27" s="246"/>
    </row>
    <row r="28" spans="1:15" ht="30" customHeight="1" thickBot="1">
      <c r="A28" s="286" t="s">
        <v>325</v>
      </c>
      <c r="B28" s="8" t="s">
        <v>254</v>
      </c>
      <c r="C28" s="152" t="s">
        <v>329</v>
      </c>
      <c r="D28" s="152">
        <v>2</v>
      </c>
      <c r="E28" s="302" t="s">
        <v>282</v>
      </c>
      <c r="F28" s="302" t="s">
        <v>225</v>
      </c>
      <c r="G28" s="261" t="s">
        <v>225</v>
      </c>
      <c r="H28" s="261" t="s">
        <v>225</v>
      </c>
      <c r="I28" s="261" t="s">
        <v>225</v>
      </c>
      <c r="J28" s="262" t="s">
        <v>225</v>
      </c>
      <c r="K28" s="275"/>
      <c r="L28" s="246"/>
      <c r="M28" s="246"/>
      <c r="N28" s="246"/>
    </row>
    <row r="29" spans="1:15" ht="30" customHeight="1" thickBot="1">
      <c r="A29" s="50" t="s">
        <v>324</v>
      </c>
      <c r="B29" s="2" t="s">
        <v>171</v>
      </c>
      <c r="C29" s="2"/>
      <c r="D29" s="2">
        <v>3</v>
      </c>
      <c r="E29" s="299" t="s">
        <v>234</v>
      </c>
      <c r="F29" s="299" t="s">
        <v>235</v>
      </c>
      <c r="G29" s="32" t="s">
        <v>234</v>
      </c>
      <c r="H29" s="32" t="s">
        <v>235</v>
      </c>
      <c r="I29" s="32" t="s">
        <v>234</v>
      </c>
      <c r="J29" s="250" t="s">
        <v>235</v>
      </c>
      <c r="K29" s="275"/>
      <c r="L29" s="246"/>
      <c r="M29" s="246"/>
      <c r="N29" s="246"/>
    </row>
    <row r="30" spans="1:15" ht="30" customHeight="1" thickBot="1">
      <c r="A30" s="50" t="s">
        <v>325</v>
      </c>
      <c r="B30" s="2" t="s">
        <v>330</v>
      </c>
      <c r="C30" s="313" t="s">
        <v>331</v>
      </c>
      <c r="D30" s="313">
        <v>2</v>
      </c>
      <c r="E30" s="317" t="s">
        <v>295</v>
      </c>
      <c r="F30" s="317" t="s">
        <v>225</v>
      </c>
      <c r="G30" s="318" t="s">
        <v>225</v>
      </c>
      <c r="H30" s="318" t="s">
        <v>225</v>
      </c>
      <c r="I30" s="318" t="s">
        <v>225</v>
      </c>
      <c r="J30" s="264" t="s">
        <v>225</v>
      </c>
      <c r="K30" s="275"/>
      <c r="L30" s="246"/>
      <c r="M30" s="246"/>
      <c r="N30" s="246"/>
    </row>
    <row r="31" spans="1:15" ht="30" customHeight="1" thickBot="1">
      <c r="A31" s="287" t="s">
        <v>325</v>
      </c>
      <c r="B31" s="2" t="s">
        <v>332</v>
      </c>
      <c r="C31" s="2" t="s">
        <v>244</v>
      </c>
      <c r="D31" s="2">
        <v>2</v>
      </c>
      <c r="E31" s="299" t="s">
        <v>267</v>
      </c>
      <c r="F31" s="299" t="s">
        <v>241</v>
      </c>
      <c r="G31" s="32" t="s">
        <v>267</v>
      </c>
      <c r="H31" s="32" t="s">
        <v>241</v>
      </c>
      <c r="I31" s="32" t="s">
        <v>267</v>
      </c>
      <c r="J31" s="250" t="s">
        <v>241</v>
      </c>
      <c r="K31" s="275"/>
      <c r="L31" s="246"/>
      <c r="M31" s="246"/>
      <c r="N31" s="246"/>
    </row>
    <row r="32" spans="1:15" ht="11.1" customHeight="1" thickBot="1">
      <c r="A32" s="277"/>
      <c r="B32" s="150"/>
      <c r="C32" s="150"/>
      <c r="D32" s="150"/>
      <c r="E32" s="303"/>
      <c r="F32" s="303"/>
      <c r="G32" s="265"/>
      <c r="H32" s="265"/>
      <c r="I32" s="265"/>
      <c r="J32" s="266"/>
    </row>
    <row r="33" spans="1:20" ht="24" thickTop="1" thickBot="1">
      <c r="A33" s="278" t="s">
        <v>141</v>
      </c>
      <c r="B33" s="312"/>
      <c r="C33" s="312"/>
      <c r="D33" s="312"/>
      <c r="E33" s="299"/>
      <c r="F33" s="299"/>
      <c r="G33" s="32"/>
      <c r="H33" s="32"/>
      <c r="I33" s="32"/>
      <c r="J33" s="250"/>
    </row>
    <row r="34" spans="1:20" ht="48" customHeight="1" thickBot="1">
      <c r="A34" s="279" t="s">
        <v>242</v>
      </c>
      <c r="B34" s="2" t="s">
        <v>248</v>
      </c>
      <c r="C34" s="2" t="s">
        <v>244</v>
      </c>
      <c r="D34" s="2">
        <v>4</v>
      </c>
      <c r="E34" s="299" t="s">
        <v>206</v>
      </c>
      <c r="F34" s="299" t="s">
        <v>114</v>
      </c>
      <c r="G34" s="311" t="s">
        <v>333</v>
      </c>
      <c r="H34" s="32" t="s">
        <v>114</v>
      </c>
      <c r="I34" s="32" t="s">
        <v>206</v>
      </c>
      <c r="J34" s="250" t="s">
        <v>114</v>
      </c>
      <c r="K34" s="275"/>
      <c r="L34" s="246"/>
      <c r="M34" s="246"/>
      <c r="N34" s="246"/>
    </row>
    <row r="35" spans="1:20" ht="6" customHeight="1" thickBot="1">
      <c r="A35" s="280"/>
      <c r="B35" s="8" t="s">
        <v>15</v>
      </c>
      <c r="C35" s="8" t="s">
        <v>15</v>
      </c>
      <c r="D35" s="152" t="s">
        <v>15</v>
      </c>
      <c r="E35" s="302" t="s">
        <v>15</v>
      </c>
      <c r="F35" s="302" t="s">
        <v>15</v>
      </c>
      <c r="G35" s="261" t="s">
        <v>15</v>
      </c>
      <c r="H35" s="261" t="s">
        <v>15</v>
      </c>
      <c r="I35" s="261" t="s">
        <v>15</v>
      </c>
      <c r="J35" s="262" t="s">
        <v>15</v>
      </c>
    </row>
    <row r="36" spans="1:20" ht="30" customHeight="1" thickBot="1">
      <c r="A36" s="279" t="s">
        <v>142</v>
      </c>
      <c r="B36" s="6" t="s">
        <v>334</v>
      </c>
      <c r="C36" s="16" t="s">
        <v>64</v>
      </c>
      <c r="D36" s="4">
        <v>2</v>
      </c>
      <c r="E36" s="347" t="s">
        <v>335</v>
      </c>
      <c r="F36" s="347" t="s">
        <v>336</v>
      </c>
      <c r="G36" s="219" t="s">
        <v>336</v>
      </c>
      <c r="H36" s="219" t="s">
        <v>336</v>
      </c>
      <c r="I36" s="219" t="s">
        <v>336</v>
      </c>
      <c r="J36" s="219" t="s">
        <v>336</v>
      </c>
      <c r="K36" s="275"/>
      <c r="L36" s="246"/>
      <c r="M36" s="246"/>
      <c r="N36" s="246"/>
    </row>
    <row r="37" spans="1:20" ht="30" customHeight="1" thickBot="1">
      <c r="A37" s="279" t="s">
        <v>247</v>
      </c>
      <c r="B37" s="181" t="s">
        <v>248</v>
      </c>
      <c r="C37" s="4" t="s">
        <v>244</v>
      </c>
      <c r="D37" s="4">
        <v>4</v>
      </c>
      <c r="E37" s="304" t="s">
        <v>146</v>
      </c>
      <c r="F37" s="304" t="s">
        <v>117</v>
      </c>
      <c r="G37" s="268" t="s">
        <v>146</v>
      </c>
      <c r="H37" s="268" t="s">
        <v>117</v>
      </c>
      <c r="I37" s="268" t="s">
        <v>146</v>
      </c>
      <c r="J37" s="269" t="s">
        <v>117</v>
      </c>
      <c r="K37" s="275"/>
      <c r="L37" s="246"/>
      <c r="M37" s="246"/>
      <c r="N37" s="246"/>
      <c r="O37" t="s">
        <v>15</v>
      </c>
    </row>
    <row r="38" spans="1:20" ht="30" customHeight="1" thickBot="1">
      <c r="A38" s="281"/>
      <c r="B38" s="40" t="s">
        <v>249</v>
      </c>
      <c r="C38" s="8" t="s">
        <v>244</v>
      </c>
      <c r="D38" s="8">
        <v>4</v>
      </c>
      <c r="E38" s="298" t="s">
        <v>149</v>
      </c>
      <c r="F38" s="298" t="s">
        <v>267</v>
      </c>
      <c r="G38" s="255" t="s">
        <v>149</v>
      </c>
      <c r="H38" s="288" t="s">
        <v>15</v>
      </c>
      <c r="I38" s="255" t="s">
        <v>149</v>
      </c>
      <c r="J38" s="256" t="s">
        <v>149</v>
      </c>
      <c r="K38" s="275"/>
      <c r="L38" s="246"/>
      <c r="M38" s="246"/>
      <c r="N38" s="246"/>
    </row>
    <row r="39" spans="1:20" ht="30" customHeight="1" thickBot="1">
      <c r="A39" s="279" t="s">
        <v>250</v>
      </c>
      <c r="B39" s="2" t="s">
        <v>251</v>
      </c>
      <c r="C39" s="319" t="s">
        <v>229</v>
      </c>
      <c r="D39" s="2">
        <v>4</v>
      </c>
      <c r="E39" s="314" t="s">
        <v>337</v>
      </c>
      <c r="F39" s="314" t="s">
        <v>229</v>
      </c>
      <c r="G39" s="315" t="s">
        <v>229</v>
      </c>
      <c r="H39" s="315" t="s">
        <v>229</v>
      </c>
      <c r="I39" s="315" t="s">
        <v>229</v>
      </c>
      <c r="J39" s="258" t="s">
        <v>229</v>
      </c>
      <c r="K39" s="275"/>
      <c r="L39" s="246"/>
      <c r="M39" s="246"/>
      <c r="N39" s="246"/>
      <c r="T39" t="s">
        <v>15</v>
      </c>
    </row>
    <row r="40" spans="1:20" ht="30" customHeight="1" thickBot="1">
      <c r="A40" s="279" t="s">
        <v>150</v>
      </c>
      <c r="B40" s="181" t="s">
        <v>121</v>
      </c>
      <c r="C40" s="4" t="s">
        <v>244</v>
      </c>
      <c r="D40" s="4">
        <v>1.5</v>
      </c>
      <c r="E40" s="304" t="s">
        <v>113</v>
      </c>
      <c r="F40" s="304" t="s">
        <v>338</v>
      </c>
      <c r="G40" s="268" t="s">
        <v>338</v>
      </c>
      <c r="H40" s="268" t="s">
        <v>338</v>
      </c>
      <c r="I40" s="268" t="s">
        <v>338</v>
      </c>
      <c r="J40" s="269" t="s">
        <v>260</v>
      </c>
      <c r="K40" s="275"/>
      <c r="L40" s="246"/>
      <c r="M40" s="246"/>
      <c r="N40" s="246"/>
    </row>
    <row r="41" spans="1:20" ht="30" customHeight="1" thickBot="1">
      <c r="A41" s="135"/>
      <c r="B41" s="39" t="s">
        <v>254</v>
      </c>
      <c r="C41" s="313" t="s">
        <v>339</v>
      </c>
      <c r="D41" s="313">
        <v>2</v>
      </c>
      <c r="E41" s="317" t="s">
        <v>340</v>
      </c>
      <c r="F41" s="317" t="s">
        <v>225</v>
      </c>
      <c r="G41" s="318" t="s">
        <v>225</v>
      </c>
      <c r="H41" s="318" t="s">
        <v>225</v>
      </c>
      <c r="I41" s="318" t="s">
        <v>225</v>
      </c>
      <c r="J41" s="264" t="s">
        <v>225</v>
      </c>
      <c r="K41" s="275"/>
      <c r="L41" s="246"/>
      <c r="M41" s="246"/>
      <c r="N41" s="246"/>
    </row>
    <row r="42" spans="1:20" ht="30" customHeight="1" thickBot="1">
      <c r="A42" s="135"/>
      <c r="B42" s="39" t="s">
        <v>254</v>
      </c>
      <c r="C42" s="313" t="s">
        <v>341</v>
      </c>
      <c r="D42" s="313">
        <v>2</v>
      </c>
      <c r="E42" s="317" t="s">
        <v>255</v>
      </c>
      <c r="F42" s="317" t="s">
        <v>225</v>
      </c>
      <c r="G42" s="318" t="s">
        <v>225</v>
      </c>
      <c r="H42" s="318" t="s">
        <v>225</v>
      </c>
      <c r="I42" s="318" t="s">
        <v>225</v>
      </c>
      <c r="J42" s="264" t="s">
        <v>225</v>
      </c>
      <c r="K42" s="275"/>
      <c r="L42" s="246"/>
      <c r="M42" s="246"/>
      <c r="N42" s="246"/>
    </row>
    <row r="43" spans="1:20" ht="30" customHeight="1" thickBot="1">
      <c r="A43" s="135"/>
      <c r="B43" s="39" t="s">
        <v>256</v>
      </c>
      <c r="C43" s="313" t="s">
        <v>342</v>
      </c>
      <c r="D43" s="313">
        <v>2</v>
      </c>
      <c r="E43" s="320" t="s">
        <v>343</v>
      </c>
      <c r="F43" s="317" t="s">
        <v>225</v>
      </c>
      <c r="G43" s="318" t="s">
        <v>225</v>
      </c>
      <c r="H43" s="318" t="s">
        <v>225</v>
      </c>
      <c r="I43" s="318" t="s">
        <v>225</v>
      </c>
      <c r="J43" s="264" t="s">
        <v>225</v>
      </c>
      <c r="K43" s="275"/>
      <c r="L43" s="246"/>
      <c r="M43" s="246"/>
      <c r="N43" s="246"/>
    </row>
    <row r="44" spans="1:20" ht="30" customHeight="1" thickBot="1">
      <c r="A44" s="135"/>
      <c r="B44" s="39" t="s">
        <v>256</v>
      </c>
      <c r="C44" s="313" t="s">
        <v>344</v>
      </c>
      <c r="D44" s="313">
        <v>2</v>
      </c>
      <c r="E44" s="317" t="s">
        <v>345</v>
      </c>
      <c r="F44" s="317" t="s">
        <v>225</v>
      </c>
      <c r="G44" s="318" t="s">
        <v>225</v>
      </c>
      <c r="H44" s="318" t="s">
        <v>225</v>
      </c>
      <c r="I44" s="318" t="s">
        <v>225</v>
      </c>
      <c r="J44" s="264" t="s">
        <v>225</v>
      </c>
      <c r="K44" s="275"/>
      <c r="L44" s="246"/>
      <c r="M44" s="246"/>
      <c r="N44" s="246"/>
    </row>
    <row r="45" spans="1:20" ht="30" customHeight="1" thickBot="1">
      <c r="A45" s="135"/>
      <c r="B45" s="40" t="s">
        <v>259</v>
      </c>
      <c r="C45" s="8"/>
      <c r="D45" s="8">
        <v>2</v>
      </c>
      <c r="E45" s="298" t="s">
        <v>260</v>
      </c>
      <c r="F45" s="298" t="s">
        <v>156</v>
      </c>
      <c r="G45" s="288" t="s">
        <v>15</v>
      </c>
      <c r="H45" s="255" t="s">
        <v>156</v>
      </c>
      <c r="I45" s="255" t="s">
        <v>260</v>
      </c>
      <c r="J45" s="256" t="s">
        <v>156</v>
      </c>
      <c r="K45" s="275"/>
      <c r="L45" s="246"/>
      <c r="M45" s="246"/>
      <c r="N45" s="246"/>
      <c r="O45" t="s">
        <v>15</v>
      </c>
    </row>
    <row r="46" spans="1:20" ht="23.4" thickBot="1">
      <c r="A46" s="153" t="s">
        <v>163</v>
      </c>
      <c r="B46" s="313"/>
      <c r="C46" s="313"/>
      <c r="D46" s="313"/>
      <c r="E46" s="299"/>
      <c r="F46" s="299"/>
      <c r="G46" s="32"/>
      <c r="H46" s="313"/>
      <c r="I46" s="32"/>
      <c r="J46" s="269"/>
    </row>
    <row r="47" spans="1:20" ht="30" customHeight="1" thickBot="1">
      <c r="A47" s="39" t="s">
        <v>314</v>
      </c>
      <c r="B47" s="2"/>
      <c r="C47" s="2" t="s">
        <v>244</v>
      </c>
      <c r="D47" s="321">
        <v>2.5</v>
      </c>
      <c r="E47" s="299" t="s">
        <v>167</v>
      </c>
      <c r="F47" s="299" t="s">
        <v>207</v>
      </c>
      <c r="G47" s="32" t="s">
        <v>264</v>
      </c>
      <c r="H47" s="32" t="s">
        <v>346</v>
      </c>
      <c r="I47" s="32" t="s">
        <v>206</v>
      </c>
      <c r="J47" s="250" t="s">
        <v>206</v>
      </c>
      <c r="K47" s="275"/>
      <c r="L47" s="246"/>
      <c r="M47" s="246"/>
      <c r="N47" s="246"/>
    </row>
    <row r="48" spans="1:20" ht="30" customHeight="1" thickBot="1">
      <c r="A48" s="39" t="s">
        <v>347</v>
      </c>
      <c r="B48" s="2"/>
      <c r="C48" s="313" t="s">
        <v>348</v>
      </c>
      <c r="D48" s="313">
        <v>2</v>
      </c>
      <c r="E48" s="317" t="s">
        <v>349</v>
      </c>
      <c r="F48" s="317" t="s">
        <v>225</v>
      </c>
      <c r="G48" s="318" t="s">
        <v>225</v>
      </c>
      <c r="H48" s="318" t="s">
        <v>225</v>
      </c>
      <c r="I48" s="318" t="s">
        <v>225</v>
      </c>
      <c r="J48" s="264" t="s">
        <v>225</v>
      </c>
      <c r="K48" s="275"/>
      <c r="L48" s="246"/>
      <c r="M48" s="246"/>
      <c r="N48" s="246"/>
    </row>
    <row r="49" spans="1:15" ht="30" customHeight="1" thickBot="1">
      <c r="A49" s="39"/>
      <c r="B49" s="2"/>
      <c r="C49" s="313" t="s">
        <v>331</v>
      </c>
      <c r="D49" s="313">
        <v>2</v>
      </c>
      <c r="E49" s="317" t="s">
        <v>263</v>
      </c>
      <c r="F49" s="317" t="s">
        <v>15</v>
      </c>
      <c r="G49" s="318"/>
      <c r="H49" s="318"/>
      <c r="I49" s="318"/>
      <c r="J49" s="264"/>
      <c r="K49" s="275"/>
      <c r="L49" s="246"/>
      <c r="M49" s="246"/>
      <c r="N49" s="246"/>
    </row>
    <row r="50" spans="1:15" ht="30" customHeight="1" thickBot="1">
      <c r="A50" s="39" t="s">
        <v>251</v>
      </c>
      <c r="B50" s="2"/>
      <c r="C50" s="322" t="s">
        <v>350</v>
      </c>
      <c r="D50" s="319">
        <v>4</v>
      </c>
      <c r="E50" s="323" t="s">
        <v>351</v>
      </c>
      <c r="F50" s="314" t="s">
        <v>229</v>
      </c>
      <c r="G50" s="315" t="s">
        <v>229</v>
      </c>
      <c r="H50" s="315" t="s">
        <v>352</v>
      </c>
      <c r="I50" s="315" t="s">
        <v>229</v>
      </c>
      <c r="J50" s="258" t="s">
        <v>352</v>
      </c>
      <c r="K50" s="275"/>
      <c r="L50" s="246"/>
      <c r="M50" s="246"/>
      <c r="N50" s="246"/>
    </row>
    <row r="51" spans="1:15" ht="30" customHeight="1" thickBot="1">
      <c r="A51" s="39" t="s">
        <v>251</v>
      </c>
      <c r="B51" s="2"/>
      <c r="C51" s="322" t="s">
        <v>350</v>
      </c>
      <c r="D51" s="319">
        <v>4</v>
      </c>
      <c r="E51" s="314" t="s">
        <v>353</v>
      </c>
      <c r="F51" s="314" t="s">
        <v>229</v>
      </c>
      <c r="G51" s="315" t="s">
        <v>229</v>
      </c>
      <c r="H51" s="315" t="s">
        <v>354</v>
      </c>
      <c r="I51" s="315" t="s">
        <v>229</v>
      </c>
      <c r="J51" s="258" t="s">
        <v>354</v>
      </c>
      <c r="K51" s="275"/>
      <c r="L51" s="246"/>
      <c r="M51" s="246"/>
      <c r="N51" s="246"/>
    </row>
    <row r="52" spans="1:15" ht="30" customHeight="1" thickBot="1">
      <c r="A52" s="39" t="s">
        <v>251</v>
      </c>
      <c r="B52" s="2"/>
      <c r="C52" s="322" t="s">
        <v>350</v>
      </c>
      <c r="D52" s="319">
        <v>4</v>
      </c>
      <c r="E52" s="314" t="s">
        <v>355</v>
      </c>
      <c r="F52" s="314" t="s">
        <v>229</v>
      </c>
      <c r="G52" s="315" t="s">
        <v>229</v>
      </c>
      <c r="H52" s="315" t="s">
        <v>356</v>
      </c>
      <c r="I52" s="315" t="s">
        <v>229</v>
      </c>
      <c r="J52" s="258" t="s">
        <v>356</v>
      </c>
      <c r="K52" s="275"/>
      <c r="L52" s="246"/>
      <c r="M52" s="246"/>
      <c r="N52" s="246"/>
    </row>
    <row r="53" spans="1:15" ht="30" customHeight="1" thickBot="1">
      <c r="A53" s="39" t="s">
        <v>266</v>
      </c>
      <c r="B53" s="2"/>
      <c r="C53" s="2" t="s">
        <v>244</v>
      </c>
      <c r="D53" s="2">
        <v>3</v>
      </c>
      <c r="E53" s="299" t="s">
        <v>299</v>
      </c>
      <c r="F53" s="299" t="s">
        <v>172</v>
      </c>
      <c r="G53" s="32" t="s">
        <v>299</v>
      </c>
      <c r="H53" s="32" t="s">
        <v>167</v>
      </c>
      <c r="I53" s="316" t="s">
        <v>299</v>
      </c>
      <c r="J53" s="250" t="s">
        <v>172</v>
      </c>
      <c r="K53" s="275"/>
      <c r="L53" s="246"/>
      <c r="M53" s="246"/>
      <c r="N53" s="246"/>
      <c r="O53" t="s">
        <v>357</v>
      </c>
    </row>
    <row r="54" spans="1:15" ht="30" customHeight="1" thickBot="1">
      <c r="A54" s="39" t="s">
        <v>266</v>
      </c>
      <c r="B54" s="2"/>
      <c r="C54" s="2" t="s">
        <v>244</v>
      </c>
      <c r="D54" s="2">
        <v>3</v>
      </c>
      <c r="E54" s="305" t="s">
        <v>15</v>
      </c>
      <c r="F54" s="299" t="s">
        <v>165</v>
      </c>
      <c r="G54" s="32" t="s">
        <v>173</v>
      </c>
      <c r="H54" s="32" t="s">
        <v>165</v>
      </c>
      <c r="I54" s="32" t="s">
        <v>173</v>
      </c>
      <c r="J54" s="250" t="s">
        <v>165</v>
      </c>
      <c r="K54" s="275"/>
      <c r="L54" s="246"/>
      <c r="M54" s="246"/>
      <c r="N54" s="246"/>
    </row>
    <row r="55" spans="1:15" ht="6" customHeight="1" thickBot="1">
      <c r="A55" s="45"/>
      <c r="B55" s="151"/>
      <c r="C55" s="151"/>
      <c r="D55" s="151"/>
      <c r="E55" s="297"/>
      <c r="F55" s="297"/>
      <c r="G55" s="252"/>
      <c r="H55" s="252"/>
      <c r="I55" s="252"/>
      <c r="J55" s="253"/>
    </row>
    <row r="56" spans="1:15" ht="21.6" thickTop="1">
      <c r="A56" s="42" t="s">
        <v>174</v>
      </c>
      <c r="B56" s="313"/>
      <c r="C56" s="313"/>
      <c r="D56" s="313"/>
      <c r="E56" s="306"/>
      <c r="F56" s="306"/>
      <c r="G56" s="235"/>
      <c r="H56" s="235"/>
      <c r="I56" s="235"/>
      <c r="J56" s="270"/>
    </row>
    <row r="57" spans="1:15" ht="30" customHeight="1">
      <c r="A57" s="39" t="s">
        <v>358</v>
      </c>
      <c r="B57" s="330" t="s">
        <v>269</v>
      </c>
      <c r="C57" s="313"/>
      <c r="D57" s="2">
        <v>0</v>
      </c>
      <c r="E57" s="299" t="str">
        <f t="shared" ref="E57:J57" si="0">E5</f>
        <v>I. Fairnie</v>
      </c>
      <c r="F57" s="299" t="str">
        <f t="shared" si="0"/>
        <v>L. Combes</v>
      </c>
      <c r="G57" s="32" t="str">
        <f t="shared" si="0"/>
        <v>I. Fairnie</v>
      </c>
      <c r="H57" s="32" t="str">
        <f t="shared" si="0"/>
        <v>L. Combes</v>
      </c>
      <c r="I57" s="32" t="str">
        <f t="shared" si="0"/>
        <v>I. Fairnie</v>
      </c>
      <c r="J57" s="250" t="str">
        <f t="shared" si="0"/>
        <v xml:space="preserve"> </v>
      </c>
    </row>
    <row r="58" spans="1:15" ht="30" customHeight="1">
      <c r="A58" s="39" t="s">
        <v>358</v>
      </c>
      <c r="B58" s="324" t="s">
        <v>359</v>
      </c>
      <c r="C58" s="313"/>
      <c r="D58" s="2">
        <v>1</v>
      </c>
      <c r="E58" s="299" t="str">
        <f t="shared" ref="E58:J59" si="1">E53</f>
        <v>J. Hall</v>
      </c>
      <c r="F58" s="299" t="str">
        <f t="shared" si="1"/>
        <v>G. Dunbar</v>
      </c>
      <c r="G58" s="32" t="str">
        <f t="shared" si="1"/>
        <v>J. Hall</v>
      </c>
      <c r="H58" s="32" t="s">
        <v>167</v>
      </c>
      <c r="I58" s="316" t="str">
        <f t="shared" si="1"/>
        <v>J. Hall</v>
      </c>
      <c r="J58" s="250" t="str">
        <f t="shared" si="1"/>
        <v>G. Dunbar</v>
      </c>
    </row>
    <row r="59" spans="1:15" ht="30" customHeight="1">
      <c r="A59" s="39" t="s">
        <v>358</v>
      </c>
      <c r="B59" s="324" t="s">
        <v>359</v>
      </c>
      <c r="C59" s="313"/>
      <c r="D59" s="2">
        <v>1</v>
      </c>
      <c r="E59" s="299" t="str">
        <f t="shared" si="1"/>
        <v xml:space="preserve"> </v>
      </c>
      <c r="F59" s="299" t="str">
        <f t="shared" si="1"/>
        <v>C. Dawson</v>
      </c>
      <c r="G59" s="32" t="str">
        <f t="shared" si="1"/>
        <v>M. Woodall</v>
      </c>
      <c r="H59" s="32" t="str">
        <f t="shared" si="1"/>
        <v>C. Dawson</v>
      </c>
      <c r="I59" s="32" t="str">
        <f t="shared" si="1"/>
        <v>M. Woodall</v>
      </c>
      <c r="J59" s="250" t="str">
        <f t="shared" si="1"/>
        <v>C. Dawson</v>
      </c>
      <c r="K59" t="s">
        <v>360</v>
      </c>
    </row>
    <row r="60" spans="1:15" ht="30" customHeight="1">
      <c r="A60" s="39" t="s">
        <v>270</v>
      </c>
      <c r="B60" s="324" t="s">
        <v>361</v>
      </c>
      <c r="C60" s="2"/>
      <c r="D60" s="2">
        <v>1.5</v>
      </c>
      <c r="E60" s="299" t="s">
        <v>111</v>
      </c>
      <c r="F60" s="299" t="s">
        <v>111</v>
      </c>
      <c r="G60" s="32" t="s">
        <v>111</v>
      </c>
      <c r="H60" s="32" t="s">
        <v>111</v>
      </c>
      <c r="I60" s="32" t="s">
        <v>111</v>
      </c>
      <c r="J60" s="250" t="s">
        <v>111</v>
      </c>
    </row>
    <row r="61" spans="1:15" ht="30" customHeight="1">
      <c r="A61" s="39" t="s">
        <v>270</v>
      </c>
      <c r="B61" s="324" t="s">
        <v>361</v>
      </c>
      <c r="C61" s="2"/>
      <c r="D61" s="2">
        <v>1.5</v>
      </c>
      <c r="E61" s="299" t="s">
        <v>161</v>
      </c>
      <c r="F61" s="299" t="s">
        <v>161</v>
      </c>
      <c r="G61" s="32" t="s">
        <v>161</v>
      </c>
      <c r="H61" s="32" t="s">
        <v>113</v>
      </c>
      <c r="I61" s="32" t="s">
        <v>161</v>
      </c>
      <c r="J61" s="250" t="s">
        <v>15</v>
      </c>
    </row>
    <row r="62" spans="1:15" ht="30" customHeight="1" thickBot="1">
      <c r="A62" s="41" t="s">
        <v>176</v>
      </c>
      <c r="B62" s="204" t="s">
        <v>359</v>
      </c>
      <c r="C62" s="11"/>
      <c r="D62" s="11">
        <v>0.5</v>
      </c>
      <c r="E62" s="297" t="s">
        <v>177</v>
      </c>
      <c r="F62" s="297" t="s">
        <v>15</v>
      </c>
      <c r="G62" s="252" t="s">
        <v>177</v>
      </c>
      <c r="H62" s="288" t="s">
        <v>362</v>
      </c>
      <c r="I62" s="252" t="s">
        <v>177</v>
      </c>
      <c r="J62" s="288" t="s">
        <v>362</v>
      </c>
    </row>
    <row r="63" spans="1:15" s="243" customFormat="1" ht="21.6" thickTop="1">
      <c r="A63" s="241" t="s">
        <v>178</v>
      </c>
      <c r="B63" s="325"/>
      <c r="C63" s="325"/>
      <c r="D63" s="325"/>
      <c r="E63" s="306"/>
      <c r="F63" s="306"/>
      <c r="G63" s="271"/>
      <c r="H63" s="331"/>
      <c r="I63" s="271"/>
      <c r="J63" s="272"/>
    </row>
    <row r="64" spans="1:15" s="243" customFormat="1" ht="21">
      <c r="A64" s="244" t="s">
        <v>15</v>
      </c>
      <c r="B64" s="326" t="s">
        <v>248</v>
      </c>
      <c r="C64" s="326"/>
      <c r="D64" s="326" t="s">
        <v>15</v>
      </c>
      <c r="E64" s="299" t="str">
        <f>E34</f>
        <v>R. Philp</v>
      </c>
      <c r="F64" s="299" t="str">
        <f>F34</f>
        <v>C. Pearson</v>
      </c>
      <c r="G64" s="327" t="s">
        <v>206</v>
      </c>
      <c r="H64" s="332" t="str">
        <f>H34</f>
        <v>C. Pearson</v>
      </c>
      <c r="I64" s="327" t="str">
        <f>I34</f>
        <v>R. Philp</v>
      </c>
      <c r="J64" s="274" t="str">
        <f>J34</f>
        <v>C. Pearson</v>
      </c>
    </row>
    <row r="65" spans="1:10" s="243" customFormat="1" ht="21">
      <c r="A65" s="244"/>
      <c r="B65" s="326" t="s">
        <v>363</v>
      </c>
      <c r="C65" s="326"/>
      <c r="D65" s="326" t="s">
        <v>15</v>
      </c>
      <c r="E65" s="299" t="str">
        <f>E38</f>
        <v>T. Haeusler</v>
      </c>
      <c r="F65" s="299" t="str">
        <f>F54</f>
        <v>C. Dawson</v>
      </c>
      <c r="G65" s="327" t="str">
        <f>G38</f>
        <v>T. Haeusler</v>
      </c>
      <c r="H65" s="332" t="str">
        <f>H54</f>
        <v>C. Dawson</v>
      </c>
      <c r="I65" s="327" t="str">
        <f>I38</f>
        <v>T. Haeusler</v>
      </c>
      <c r="J65" s="274" t="str">
        <f>J54</f>
        <v>C. Dawson</v>
      </c>
    </row>
    <row r="66" spans="1:10" ht="8.1" customHeight="1" thickBot="1">
      <c r="A66" s="41"/>
      <c r="B66" s="11"/>
      <c r="C66" s="11"/>
      <c r="D66" s="11"/>
      <c r="E66" s="307"/>
      <c r="F66" s="307"/>
      <c r="G66" s="11"/>
      <c r="H66" s="11"/>
      <c r="I66" s="11"/>
      <c r="J66" s="23"/>
    </row>
    <row r="67" spans="1:10" ht="18.600000000000001" thickTop="1">
      <c r="J67" s="2"/>
    </row>
    <row r="68" spans="1:10">
      <c r="A68" s="73"/>
      <c r="B68" s="73"/>
      <c r="C68" s="73"/>
      <c r="E68" s="309"/>
      <c r="G68" s="211"/>
    </row>
    <row r="69" spans="1:10">
      <c r="A69" s="73"/>
      <c r="B69" s="73"/>
      <c r="C69" s="73"/>
      <c r="E69" s="310"/>
      <c r="G69" s="229"/>
      <c r="H69" s="36"/>
      <c r="I69" s="36"/>
      <c r="J69" s="36"/>
    </row>
    <row r="70" spans="1:10" ht="21">
      <c r="A70" s="73"/>
      <c r="B70" s="73"/>
      <c r="D70" s="32"/>
      <c r="E70" s="310"/>
      <c r="F70" s="328"/>
      <c r="G70" s="231"/>
      <c r="H70" s="36"/>
      <c r="I70" s="36"/>
      <c r="J70" s="36"/>
    </row>
    <row r="71" spans="1:10" s="32" customFormat="1" ht="21">
      <c r="A71"/>
      <c r="B71"/>
      <c r="C71"/>
      <c r="E71" s="310"/>
      <c r="F71" s="328"/>
      <c r="G71" s="231"/>
      <c r="H71" s="36"/>
      <c r="I71" s="36"/>
      <c r="J71" s="36"/>
    </row>
    <row r="72" spans="1:10" s="32" customFormat="1" ht="21">
      <c r="A72" s="73"/>
      <c r="B72" s="73"/>
      <c r="C72"/>
      <c r="D72" s="36"/>
      <c r="E72" s="310"/>
      <c r="F72" s="328"/>
      <c r="G72" s="231"/>
      <c r="H72" s="36"/>
      <c r="I72" s="36"/>
      <c r="J72" s="36"/>
    </row>
    <row r="73" spans="1:10" s="32" customFormat="1" ht="21">
      <c r="A73" s="42" t="s">
        <v>15</v>
      </c>
      <c r="B73" s="73"/>
      <c r="C73"/>
      <c r="D73"/>
      <c r="E73" s="310"/>
      <c r="F73" s="328"/>
      <c r="G73"/>
      <c r="H73"/>
      <c r="I73"/>
      <c r="J73" s="36"/>
    </row>
    <row r="74" spans="1:10" s="32" customFormat="1" ht="21">
      <c r="A74" s="42" t="s">
        <v>15</v>
      </c>
      <c r="B74"/>
      <c r="E74" s="299"/>
      <c r="F74" s="299"/>
      <c r="J74"/>
    </row>
    <row r="75" spans="1:10" s="32" customFormat="1" ht="21">
      <c r="A75" s="42" t="s">
        <v>15</v>
      </c>
      <c r="B75"/>
      <c r="C75"/>
      <c r="D75"/>
      <c r="E75" s="308"/>
      <c r="F75" s="308"/>
      <c r="G75"/>
      <c r="H75"/>
      <c r="I75"/>
      <c r="J75"/>
    </row>
    <row r="76" spans="1:10" s="32" customFormat="1" ht="21">
      <c r="A76" s="42" t="s">
        <v>15</v>
      </c>
      <c r="B76"/>
      <c r="C76"/>
      <c r="D76"/>
      <c r="E76" s="308"/>
      <c r="F76" s="308"/>
      <c r="G76"/>
      <c r="H76"/>
      <c r="I76"/>
      <c r="J76"/>
    </row>
    <row r="77" spans="1:10" s="32" customFormat="1" ht="21">
      <c r="A77" s="42" t="s">
        <v>15</v>
      </c>
      <c r="B77"/>
      <c r="C77"/>
      <c r="D77"/>
      <c r="E77" s="308"/>
      <c r="F77" s="308"/>
      <c r="G77"/>
      <c r="H77"/>
      <c r="I77"/>
      <c r="J77"/>
    </row>
    <row r="78" spans="1:10" s="32" customFormat="1" ht="21">
      <c r="A78" s="42" t="s">
        <v>15</v>
      </c>
      <c r="B78"/>
      <c r="C78"/>
      <c r="D78"/>
      <c r="E78" s="308"/>
      <c r="F78" s="308"/>
      <c r="G78"/>
      <c r="H78"/>
      <c r="I78"/>
      <c r="J78"/>
    </row>
  </sheetData>
  <pageMargins left="0" right="0" top="0" bottom="0" header="0.3" footer="0.3"/>
  <pageSetup paperSize="9" scale="44" orientation="landscape" horizontalDpi="0" verticalDpi="0" copies="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93A80-C9AA-E047-A438-FF82AC154400}">
  <sheetPr>
    <pageSetUpPr fitToPage="1"/>
  </sheetPr>
  <dimension ref="A1:O76"/>
  <sheetViews>
    <sheetView workbookViewId="0">
      <selection activeCell="A18" sqref="A18:E31"/>
    </sheetView>
  </sheetViews>
  <sheetFormatPr defaultColWidth="11" defaultRowHeight="15.6"/>
  <cols>
    <col min="1" max="1" width="43.59765625" customWidth="1"/>
    <col min="2" max="2" width="20.8984375" customWidth="1"/>
    <col min="3" max="3" width="12.8984375" customWidth="1"/>
    <col min="4" max="4" width="7.5" customWidth="1"/>
    <col min="5" max="5" width="21.3984375" customWidth="1"/>
    <col min="6" max="6" width="32.8984375" customWidth="1"/>
    <col min="7" max="7" width="16.09765625" customWidth="1"/>
    <col min="8" max="8" width="32.59765625" customWidth="1"/>
    <col min="9" max="9" width="19.59765625" customWidth="1"/>
    <col min="10" max="10" width="10.8984375" customWidth="1"/>
    <col min="11" max="11" width="28.09765625" customWidth="1"/>
  </cols>
  <sheetData>
    <row r="1" spans="1:11" s="283" customFormat="1" ht="31.2">
      <c r="A1" s="282" t="s">
        <v>302</v>
      </c>
      <c r="B1" s="282"/>
      <c r="C1" s="282"/>
      <c r="D1" s="282"/>
      <c r="E1" s="285"/>
    </row>
    <row r="2" spans="1:11" ht="23.4" thickBot="1">
      <c r="A2" s="14" t="s">
        <v>84</v>
      </c>
      <c r="B2" s="14"/>
      <c r="C2" s="14"/>
      <c r="D2" s="14" t="s">
        <v>303</v>
      </c>
      <c r="E2" s="156">
        <v>43449</v>
      </c>
      <c r="F2" s="156" t="s">
        <v>193</v>
      </c>
      <c r="G2" s="156" t="s">
        <v>17</v>
      </c>
      <c r="H2" s="156" t="s">
        <v>194</v>
      </c>
      <c r="I2" s="156" t="s">
        <v>17</v>
      </c>
    </row>
    <row r="3" spans="1:11" ht="24" thickTop="1" thickBot="1">
      <c r="A3" s="20" t="s">
        <v>195</v>
      </c>
      <c r="B3" s="13" t="s">
        <v>196</v>
      </c>
      <c r="C3" s="312"/>
      <c r="D3" s="312"/>
      <c r="E3" s="248"/>
    </row>
    <row r="4" spans="1:11" ht="36" customHeight="1" thickBot="1">
      <c r="B4" s="2" t="s">
        <v>197</v>
      </c>
      <c r="C4" s="2"/>
      <c r="D4" s="341" t="s">
        <v>15</v>
      </c>
      <c r="E4" s="373" t="s">
        <v>366</v>
      </c>
      <c r="F4" s="275"/>
      <c r="G4" s="246"/>
      <c r="H4" s="246"/>
      <c r="I4" s="246"/>
      <c r="K4" t="s">
        <v>15</v>
      </c>
    </row>
    <row r="5" spans="1:11" ht="36" customHeight="1" thickBot="1">
      <c r="A5" s="135"/>
      <c r="B5" s="2" t="s">
        <v>200</v>
      </c>
      <c r="C5" s="2"/>
      <c r="D5" s="2"/>
      <c r="E5" s="373" t="s">
        <v>367</v>
      </c>
      <c r="F5" s="275"/>
      <c r="G5" s="246"/>
      <c r="H5" s="246"/>
      <c r="I5" s="246"/>
      <c r="J5" t="s">
        <v>15</v>
      </c>
      <c r="K5" t="s">
        <v>15</v>
      </c>
    </row>
    <row r="6" spans="1:11" ht="9.9" customHeight="1" thickBot="1">
      <c r="A6" s="21"/>
      <c r="B6" s="143"/>
      <c r="C6" s="143"/>
      <c r="D6" s="143"/>
      <c r="E6" s="253"/>
    </row>
    <row r="7" spans="1:11" ht="23.4" thickTop="1">
      <c r="A7" s="239" t="s">
        <v>306</v>
      </c>
      <c r="B7" s="240"/>
      <c r="C7" s="240"/>
      <c r="D7" s="8">
        <v>6</v>
      </c>
      <c r="E7" s="256" t="s">
        <v>203</v>
      </c>
      <c r="J7" t="s">
        <v>15</v>
      </c>
      <c r="K7" t="s">
        <v>15</v>
      </c>
    </row>
    <row r="8" spans="1:11" ht="21">
      <c r="A8" s="39" t="s">
        <v>368</v>
      </c>
      <c r="B8" s="2"/>
      <c r="C8" s="2"/>
      <c r="D8" s="2">
        <v>2</v>
      </c>
      <c r="E8" s="250" t="s">
        <v>110</v>
      </c>
    </row>
    <row r="9" spans="1:11" ht="21">
      <c r="A9" s="39" t="s">
        <v>368</v>
      </c>
      <c r="B9" s="2"/>
      <c r="C9" s="2"/>
      <c r="D9" s="2">
        <v>2</v>
      </c>
      <c r="E9" s="250" t="s">
        <v>114</v>
      </c>
    </row>
    <row r="10" spans="1:11" ht="21">
      <c r="A10" s="39" t="s">
        <v>368</v>
      </c>
      <c r="B10" s="2"/>
      <c r="C10" s="2"/>
      <c r="D10" s="2">
        <v>2</v>
      </c>
      <c r="E10" s="250" t="s">
        <v>161</v>
      </c>
    </row>
    <row r="11" spans="1:11" ht="21">
      <c r="A11" s="39" t="s">
        <v>368</v>
      </c>
      <c r="B11" s="2"/>
      <c r="C11" s="2"/>
      <c r="D11" s="2">
        <v>2</v>
      </c>
      <c r="E11" s="250" t="s">
        <v>206</v>
      </c>
      <c r="F11" s="249" t="s">
        <v>15</v>
      </c>
    </row>
    <row r="12" spans="1:11" ht="21">
      <c r="A12" s="39" t="s">
        <v>368</v>
      </c>
      <c r="B12" s="2"/>
      <c r="C12" s="2"/>
      <c r="D12" s="2">
        <v>2</v>
      </c>
      <c r="E12" s="250" t="s">
        <v>113</v>
      </c>
    </row>
    <row r="13" spans="1:11" ht="21">
      <c r="A13" s="40" t="s">
        <v>368</v>
      </c>
      <c r="B13" s="8"/>
      <c r="C13" s="8"/>
      <c r="D13" s="8">
        <v>2</v>
      </c>
      <c r="E13" s="256" t="s">
        <v>111</v>
      </c>
    </row>
    <row r="14" spans="1:11" ht="21">
      <c r="A14" s="39" t="s">
        <v>309</v>
      </c>
      <c r="B14" s="2"/>
      <c r="C14" s="2"/>
      <c r="D14" s="2">
        <v>1.5</v>
      </c>
      <c r="E14" s="250" t="s">
        <v>114</v>
      </c>
    </row>
    <row r="15" spans="1:11" ht="21">
      <c r="A15" s="39" t="s">
        <v>310</v>
      </c>
      <c r="B15" s="2"/>
      <c r="C15" s="2"/>
      <c r="D15" s="2">
        <v>1</v>
      </c>
      <c r="E15" s="250" t="s">
        <v>113</v>
      </c>
    </row>
    <row r="16" spans="1:11" ht="21">
      <c r="A16" s="39" t="s">
        <v>310</v>
      </c>
      <c r="B16" s="2"/>
      <c r="C16" s="2"/>
      <c r="D16" s="2">
        <v>1</v>
      </c>
      <c r="E16" s="250" t="s">
        <v>117</v>
      </c>
    </row>
    <row r="17" spans="1:11" ht="8.1" customHeight="1" thickBot="1">
      <c r="A17" s="41" t="s">
        <v>15</v>
      </c>
      <c r="B17" s="11"/>
      <c r="C17" s="11"/>
      <c r="D17" s="11" t="s">
        <v>15</v>
      </c>
      <c r="E17" s="253" t="s">
        <v>15</v>
      </c>
    </row>
    <row r="18" spans="1:11" ht="23.4" thickTop="1">
      <c r="A18" s="13" t="s">
        <v>119</v>
      </c>
      <c r="B18" s="312"/>
      <c r="C18" s="312" t="s">
        <v>312</v>
      </c>
      <c r="D18" s="312"/>
      <c r="E18" s="250"/>
    </row>
    <row r="19" spans="1:11" ht="21.6" thickBot="1">
      <c r="A19" s="141" t="s">
        <v>213</v>
      </c>
      <c r="B19" s="313"/>
      <c r="C19" s="313"/>
      <c r="D19" s="313"/>
      <c r="E19" s="250"/>
    </row>
    <row r="20" spans="1:11" ht="30" customHeight="1" thickBot="1">
      <c r="A20" s="135" t="s">
        <v>214</v>
      </c>
      <c r="B20" s="2" t="s">
        <v>215</v>
      </c>
      <c r="C20" t="s">
        <v>276</v>
      </c>
      <c r="E20" s="32" t="s">
        <v>217</v>
      </c>
      <c r="F20" s="362"/>
      <c r="G20" s="246"/>
      <c r="H20" s="246"/>
      <c r="I20" s="363"/>
      <c r="J20" t="s">
        <v>15</v>
      </c>
    </row>
    <row r="21" spans="1:11" ht="30" customHeight="1" thickBot="1">
      <c r="A21" s="135" t="s">
        <v>218</v>
      </c>
      <c r="B21" s="2" t="s">
        <v>215</v>
      </c>
      <c r="C21" t="s">
        <v>276</v>
      </c>
      <c r="E21" s="219" t="s">
        <v>219</v>
      </c>
      <c r="F21" s="362"/>
      <c r="G21" s="246"/>
      <c r="H21" s="246"/>
      <c r="I21" s="363"/>
    </row>
    <row r="22" spans="1:11" ht="30" customHeight="1" thickBot="1">
      <c r="A22" s="135" t="s">
        <v>220</v>
      </c>
      <c r="B22" s="2" t="s">
        <v>15</v>
      </c>
      <c r="C22" t="s">
        <v>15</v>
      </c>
      <c r="E22" s="249" t="s">
        <v>369</v>
      </c>
      <c r="F22" s="362"/>
      <c r="G22" s="246"/>
      <c r="H22" s="246"/>
      <c r="I22" s="363"/>
    </row>
    <row r="23" spans="1:11" ht="30" customHeight="1" thickBot="1">
      <c r="A23" s="135" t="s">
        <v>227</v>
      </c>
      <c r="B23" s="2" t="s">
        <v>370</v>
      </c>
      <c r="C23" s="154" t="s">
        <v>229</v>
      </c>
      <c r="E23" s="257" t="s">
        <v>371</v>
      </c>
      <c r="F23" s="362"/>
      <c r="G23" s="246"/>
      <c r="H23" s="246"/>
      <c r="I23" s="363"/>
      <c r="J23" s="2"/>
    </row>
    <row r="24" spans="1:11" ht="30" customHeight="1" thickBot="1">
      <c r="A24" s="135" t="s">
        <v>223</v>
      </c>
      <c r="B24" s="2" t="s">
        <v>372</v>
      </c>
      <c r="C24" t="s">
        <v>225</v>
      </c>
      <c r="E24" s="361" t="s">
        <v>297</v>
      </c>
      <c r="F24" s="362"/>
      <c r="G24" s="246"/>
      <c r="H24" s="246"/>
      <c r="I24" s="363"/>
    </row>
    <row r="25" spans="1:11" ht="30" customHeight="1" thickBot="1">
      <c r="A25" s="135" t="s">
        <v>231</v>
      </c>
      <c r="B25" s="2" t="s">
        <v>370</v>
      </c>
      <c r="C25" t="s">
        <v>15</v>
      </c>
      <c r="E25" s="249" t="s">
        <v>369</v>
      </c>
      <c r="F25" s="362"/>
      <c r="G25" s="246"/>
      <c r="H25" s="246"/>
      <c r="I25" s="363"/>
    </row>
    <row r="26" spans="1:11" ht="30" customHeight="1" thickBot="1">
      <c r="A26" s="127"/>
      <c r="B26" s="11"/>
      <c r="C26" s="126"/>
      <c r="D26" s="126"/>
      <c r="E26" s="126"/>
      <c r="F26" s="55"/>
      <c r="G26" s="55"/>
      <c r="H26" s="55"/>
      <c r="I26" s="55"/>
    </row>
    <row r="27" spans="1:11" ht="30" customHeight="1" thickTop="1" thickBot="1">
      <c r="A27" s="135" t="s">
        <v>214</v>
      </c>
      <c r="B27" s="2" t="s">
        <v>232</v>
      </c>
      <c r="C27" t="s">
        <v>276</v>
      </c>
      <c r="E27" s="32" t="s">
        <v>233</v>
      </c>
      <c r="F27" s="362"/>
      <c r="G27" s="246"/>
      <c r="H27" s="246"/>
      <c r="I27" s="246"/>
    </row>
    <row r="28" spans="1:11" ht="30" customHeight="1" thickBot="1">
      <c r="A28" s="135" t="s">
        <v>218</v>
      </c>
      <c r="B28" s="2" t="s">
        <v>232</v>
      </c>
      <c r="C28" t="s">
        <v>276</v>
      </c>
      <c r="E28" s="250" t="s">
        <v>235</v>
      </c>
      <c r="F28" s="275"/>
      <c r="G28" s="246"/>
      <c r="H28" s="246"/>
      <c r="I28" s="246"/>
      <c r="J28" t="s">
        <v>15</v>
      </c>
    </row>
    <row r="29" spans="1:11" ht="30" customHeight="1" thickBot="1">
      <c r="A29" s="135" t="s">
        <v>220</v>
      </c>
      <c r="B29" s="2" t="s">
        <v>232</v>
      </c>
      <c r="C29" t="s">
        <v>276</v>
      </c>
      <c r="E29" s="250" t="s">
        <v>159</v>
      </c>
      <c r="F29" s="275"/>
      <c r="G29" s="246"/>
      <c r="H29" s="246"/>
      <c r="I29" s="246"/>
    </row>
    <row r="30" spans="1:11" ht="30" customHeight="1" thickBot="1">
      <c r="A30" s="135" t="s">
        <v>227</v>
      </c>
      <c r="B30" s="2" t="s">
        <v>330</v>
      </c>
      <c r="C30" t="s">
        <v>225</v>
      </c>
      <c r="E30" s="349" t="s">
        <v>238</v>
      </c>
      <c r="F30" s="275"/>
      <c r="G30" s="246"/>
      <c r="H30" s="246"/>
      <c r="I30" s="246"/>
    </row>
    <row r="31" spans="1:11" ht="30" customHeight="1" thickBot="1">
      <c r="A31" s="135" t="s">
        <v>223</v>
      </c>
      <c r="B31" s="2" t="s">
        <v>373</v>
      </c>
      <c r="C31" t="s">
        <v>15</v>
      </c>
      <c r="E31" s="250" t="s">
        <v>241</v>
      </c>
      <c r="F31" s="275"/>
      <c r="G31" s="246"/>
      <c r="H31" s="246"/>
      <c r="I31" s="246"/>
      <c r="K31" s="370" t="s">
        <v>374</v>
      </c>
    </row>
    <row r="32" spans="1:11" ht="11.1" customHeight="1" thickBot="1">
      <c r="A32" s="277"/>
      <c r="B32" s="150"/>
      <c r="C32" s="150"/>
      <c r="D32" s="150"/>
      <c r="E32" s="266"/>
      <c r="F32" s="266"/>
      <c r="G32" s="266"/>
      <c r="H32" s="266"/>
      <c r="I32" s="266"/>
    </row>
    <row r="33" spans="1:15" ht="24" thickTop="1" thickBot="1">
      <c r="A33" s="278" t="s">
        <v>141</v>
      </c>
      <c r="B33" s="312"/>
      <c r="C33" s="312"/>
      <c r="D33" s="312"/>
      <c r="E33" s="250"/>
    </row>
    <row r="34" spans="1:15" ht="48" customHeight="1" thickBot="1">
      <c r="A34" s="279" t="s">
        <v>242</v>
      </c>
      <c r="B34" s="2" t="s">
        <v>248</v>
      </c>
      <c r="C34" s="2" t="s">
        <v>244</v>
      </c>
      <c r="D34" s="2">
        <v>4</v>
      </c>
      <c r="E34" s="250" t="s">
        <v>114</v>
      </c>
      <c r="F34" s="275"/>
      <c r="G34" s="246"/>
      <c r="H34" s="246"/>
      <c r="I34" s="246"/>
    </row>
    <row r="35" spans="1:15" ht="6" customHeight="1" thickBot="1">
      <c r="A35" s="280"/>
      <c r="B35" s="8" t="s">
        <v>15</v>
      </c>
      <c r="C35" s="8" t="s">
        <v>15</v>
      </c>
      <c r="D35" s="152" t="s">
        <v>15</v>
      </c>
      <c r="E35" s="262" t="s">
        <v>15</v>
      </c>
    </row>
    <row r="36" spans="1:15" ht="30" customHeight="1" thickBot="1">
      <c r="A36" s="279" t="s">
        <v>142</v>
      </c>
      <c r="B36" s="6" t="s">
        <v>15</v>
      </c>
      <c r="C36" s="6" t="s">
        <v>15</v>
      </c>
      <c r="D36" s="6" t="s">
        <v>15</v>
      </c>
      <c r="E36" s="219" t="s">
        <v>15</v>
      </c>
      <c r="F36" s="275"/>
      <c r="G36" s="246"/>
      <c r="H36" s="246"/>
      <c r="I36" s="246"/>
    </row>
    <row r="37" spans="1:15" ht="30" customHeight="1" thickBot="1">
      <c r="A37" s="279" t="s">
        <v>247</v>
      </c>
      <c r="B37" s="181" t="s">
        <v>375</v>
      </c>
      <c r="C37" s="4" t="s">
        <v>244</v>
      </c>
      <c r="D37" s="4">
        <v>4</v>
      </c>
      <c r="E37" s="269" t="s">
        <v>117</v>
      </c>
      <c r="F37" s="275"/>
      <c r="G37" s="246"/>
      <c r="H37" s="246"/>
      <c r="I37" s="246"/>
      <c r="J37" t="s">
        <v>15</v>
      </c>
    </row>
    <row r="38" spans="1:15" ht="30" customHeight="1" thickBot="1">
      <c r="A38" s="281"/>
      <c r="B38" s="40" t="s">
        <v>285</v>
      </c>
      <c r="C38" s="8" t="s">
        <v>244</v>
      </c>
      <c r="D38" s="8">
        <v>4</v>
      </c>
      <c r="E38" s="256" t="s">
        <v>149</v>
      </c>
      <c r="F38" s="275"/>
      <c r="G38" s="246"/>
      <c r="H38" s="246"/>
      <c r="I38" s="246"/>
    </row>
    <row r="39" spans="1:15" ht="30" customHeight="1" thickBot="1">
      <c r="A39" s="279" t="s">
        <v>250</v>
      </c>
      <c r="B39" s="2" t="s">
        <v>251</v>
      </c>
      <c r="C39" s="319" t="s">
        <v>229</v>
      </c>
      <c r="D39" s="2">
        <v>4</v>
      </c>
      <c r="E39" s="258" t="s">
        <v>376</v>
      </c>
      <c r="F39" s="365"/>
      <c r="G39" s="366"/>
      <c r="H39" s="366"/>
      <c r="I39" s="366"/>
      <c r="O39" t="s">
        <v>15</v>
      </c>
    </row>
    <row r="40" spans="1:15" ht="30" customHeight="1" thickBot="1">
      <c r="A40" s="279" t="s">
        <v>150</v>
      </c>
      <c r="B40" s="367" t="s">
        <v>121</v>
      </c>
      <c r="C40" s="368" t="s">
        <v>244</v>
      </c>
      <c r="D40" s="368">
        <v>1.5</v>
      </c>
      <c r="E40" s="369" t="s">
        <v>260</v>
      </c>
      <c r="F40" s="275"/>
      <c r="G40" s="246"/>
      <c r="H40" s="246"/>
      <c r="I40" s="246"/>
    </row>
    <row r="41" spans="1:15" ht="30" customHeight="1" thickBot="1">
      <c r="A41" s="135"/>
      <c r="B41" s="350" t="s">
        <v>377</v>
      </c>
      <c r="C41" s="149" t="s">
        <v>339</v>
      </c>
      <c r="D41" s="149">
        <v>1.5</v>
      </c>
      <c r="E41" s="264" t="s">
        <v>340</v>
      </c>
      <c r="F41" s="275"/>
      <c r="G41" s="246"/>
      <c r="H41" s="246"/>
      <c r="I41" s="246"/>
    </row>
    <row r="42" spans="1:15" ht="30" customHeight="1" thickBot="1">
      <c r="A42" s="135"/>
      <c r="B42" s="350" t="s">
        <v>377</v>
      </c>
      <c r="C42" s="149" t="s">
        <v>341</v>
      </c>
      <c r="D42" s="149">
        <v>1.5</v>
      </c>
      <c r="E42" s="264" t="s">
        <v>378</v>
      </c>
      <c r="F42" s="275"/>
      <c r="G42" s="246"/>
      <c r="H42" s="246"/>
      <c r="I42" s="246"/>
    </row>
    <row r="43" spans="1:15" ht="30" customHeight="1" thickBot="1">
      <c r="A43" s="135"/>
      <c r="B43" s="350" t="s">
        <v>379</v>
      </c>
      <c r="C43" s="149" t="s">
        <v>342</v>
      </c>
      <c r="D43" s="149">
        <v>1.5</v>
      </c>
      <c r="E43" s="264" t="s">
        <v>380</v>
      </c>
      <c r="F43" s="275"/>
      <c r="G43" s="246"/>
      <c r="H43" s="246"/>
      <c r="I43" s="246"/>
    </row>
    <row r="44" spans="1:15" ht="30" customHeight="1" thickBot="1">
      <c r="A44" s="135"/>
      <c r="B44" s="350" t="s">
        <v>379</v>
      </c>
      <c r="C44" s="149" t="s">
        <v>344</v>
      </c>
      <c r="D44" s="149">
        <v>1.5</v>
      </c>
      <c r="E44" s="264" t="s">
        <v>345</v>
      </c>
      <c r="F44" s="275"/>
      <c r="G44" s="246"/>
      <c r="H44" s="246"/>
      <c r="I44" s="246"/>
    </row>
    <row r="45" spans="1:15" ht="30" customHeight="1" thickBot="1">
      <c r="A45" s="135"/>
      <c r="B45" s="354" t="s">
        <v>381</v>
      </c>
      <c r="C45" s="355"/>
      <c r="D45" s="355">
        <v>3</v>
      </c>
      <c r="E45" s="364" t="s">
        <v>156</v>
      </c>
      <c r="F45" s="275"/>
      <c r="G45" s="246"/>
      <c r="H45" s="246"/>
      <c r="I45" s="246"/>
      <c r="J45" t="s">
        <v>15</v>
      </c>
    </row>
    <row r="46" spans="1:15" ht="23.4" thickBot="1">
      <c r="A46" s="153" t="s">
        <v>163</v>
      </c>
      <c r="B46" s="313"/>
      <c r="C46" s="313"/>
      <c r="D46" s="313"/>
      <c r="E46" s="250"/>
    </row>
    <row r="47" spans="1:15" ht="21.6" thickBot="1">
      <c r="A47" s="350" t="s">
        <v>314</v>
      </c>
      <c r="B47" s="6"/>
      <c r="C47" s="6" t="s">
        <v>244</v>
      </c>
      <c r="D47" s="171">
        <v>2.5</v>
      </c>
      <c r="E47" s="351" t="s">
        <v>206</v>
      </c>
      <c r="F47" s="275"/>
      <c r="G47" s="246"/>
      <c r="H47" s="246"/>
      <c r="I47" s="246"/>
    </row>
    <row r="48" spans="1:15" ht="21.6" thickBot="1">
      <c r="A48" s="350" t="s">
        <v>347</v>
      </c>
      <c r="B48" s="6"/>
      <c r="C48" s="149" t="s">
        <v>348</v>
      </c>
      <c r="D48" s="149">
        <v>2</v>
      </c>
      <c r="E48" s="352" t="s">
        <v>263</v>
      </c>
      <c r="F48" s="275"/>
      <c r="G48" s="246"/>
      <c r="H48" s="246"/>
      <c r="I48" s="246"/>
    </row>
    <row r="49" spans="1:10" ht="30" customHeight="1" thickBot="1">
      <c r="A49" s="350" t="s">
        <v>251</v>
      </c>
      <c r="B49" s="6"/>
      <c r="C49" s="276" t="s">
        <v>229</v>
      </c>
      <c r="D49" s="154">
        <v>4</v>
      </c>
      <c r="E49" s="353" t="s">
        <v>382</v>
      </c>
      <c r="F49" s="275"/>
      <c r="G49" s="246"/>
      <c r="H49" s="246"/>
      <c r="I49" s="246"/>
    </row>
    <row r="50" spans="1:10" ht="30" customHeight="1" thickBot="1">
      <c r="A50" s="350" t="s">
        <v>383</v>
      </c>
      <c r="B50" s="6"/>
      <c r="C50" s="276" t="s">
        <v>384</v>
      </c>
      <c r="D50" s="154">
        <v>3</v>
      </c>
      <c r="E50" s="353" t="s">
        <v>78</v>
      </c>
      <c r="F50" s="275"/>
      <c r="G50" s="246"/>
      <c r="H50" s="246"/>
      <c r="I50" s="246"/>
    </row>
    <row r="51" spans="1:10" ht="30" customHeight="1" thickBot="1">
      <c r="A51" s="350" t="s">
        <v>383</v>
      </c>
      <c r="B51" s="6"/>
      <c r="C51" s="276" t="s">
        <v>384</v>
      </c>
      <c r="D51" s="154">
        <v>3</v>
      </c>
      <c r="E51" s="353" t="s">
        <v>78</v>
      </c>
      <c r="F51" s="275"/>
      <c r="G51" s="246"/>
      <c r="H51" s="246"/>
      <c r="I51" s="246"/>
    </row>
    <row r="52" spans="1:10" ht="30" customHeight="1" thickBot="1">
      <c r="A52" s="350" t="s">
        <v>383</v>
      </c>
      <c r="B52" s="6"/>
      <c r="C52" s="276" t="s">
        <v>384</v>
      </c>
      <c r="D52" s="154">
        <v>3</v>
      </c>
      <c r="E52" s="353" t="s">
        <v>78</v>
      </c>
      <c r="F52" s="275"/>
      <c r="G52" s="246"/>
      <c r="H52" s="246"/>
      <c r="I52" s="246"/>
    </row>
    <row r="53" spans="1:10" ht="30" customHeight="1" thickBot="1">
      <c r="A53" s="354" t="s">
        <v>383</v>
      </c>
      <c r="B53" s="355"/>
      <c r="C53" s="375" t="s">
        <v>384</v>
      </c>
      <c r="D53" s="356">
        <v>3</v>
      </c>
      <c r="E53" s="357" t="s">
        <v>78</v>
      </c>
      <c r="F53" s="275"/>
      <c r="G53" s="246"/>
      <c r="H53" s="246"/>
      <c r="I53" s="246"/>
    </row>
    <row r="54" spans="1:10" ht="30" customHeight="1" thickBot="1">
      <c r="A54" s="359" t="s">
        <v>385</v>
      </c>
      <c r="B54" s="161"/>
      <c r="C54" s="6" t="s">
        <v>244</v>
      </c>
      <c r="D54" s="161"/>
      <c r="E54" s="360" t="s">
        <v>165</v>
      </c>
      <c r="F54" s="275"/>
      <c r="G54" s="246"/>
      <c r="H54" s="246"/>
      <c r="I54" s="246"/>
    </row>
    <row r="55" spans="1:10" ht="30" customHeight="1" thickBot="1">
      <c r="A55" s="359" t="s">
        <v>385</v>
      </c>
      <c r="B55" s="6"/>
      <c r="C55" s="6" t="s">
        <v>244</v>
      </c>
      <c r="D55" s="161"/>
      <c r="E55" s="351" t="s">
        <v>172</v>
      </c>
      <c r="F55" s="275"/>
      <c r="G55" s="246"/>
      <c r="H55" s="246"/>
      <c r="I55" s="246"/>
    </row>
    <row r="56" spans="1:10" ht="30" customHeight="1" thickBot="1">
      <c r="A56" s="371" t="s">
        <v>385</v>
      </c>
      <c r="B56" s="355"/>
      <c r="C56" s="355" t="s">
        <v>244</v>
      </c>
      <c r="D56" s="374"/>
      <c r="E56" s="364" t="s">
        <v>15</v>
      </c>
      <c r="F56" s="275"/>
      <c r="G56" s="246"/>
      <c r="H56" s="246"/>
      <c r="I56" s="246"/>
    </row>
    <row r="57" spans="1:10" ht="30" customHeight="1" thickBot="1">
      <c r="A57" s="45"/>
      <c r="B57" s="151"/>
      <c r="C57" s="151"/>
      <c r="D57" s="151"/>
      <c r="E57" s="253"/>
      <c r="J57" t="s">
        <v>15</v>
      </c>
    </row>
    <row r="58" spans="1:10" ht="30" customHeight="1" thickTop="1">
      <c r="A58" s="358" t="s">
        <v>174</v>
      </c>
      <c r="B58" s="372" t="s">
        <v>386</v>
      </c>
      <c r="C58" s="313"/>
      <c r="D58" s="313"/>
      <c r="E58" s="270"/>
    </row>
    <row r="59" spans="1:10" ht="24" hidden="1" customHeight="1">
      <c r="A59" s="39" t="s">
        <v>358</v>
      </c>
      <c r="B59" s="330" t="s">
        <v>269</v>
      </c>
      <c r="C59" s="313"/>
      <c r="D59" s="2"/>
      <c r="E59" s="250" t="str">
        <f>E5</f>
        <v>Not attended in Dec 2020</v>
      </c>
    </row>
    <row r="60" spans="1:10" ht="21" hidden="1">
      <c r="A60" s="39" t="s">
        <v>358</v>
      </c>
      <c r="B60" s="324" t="s">
        <v>359</v>
      </c>
      <c r="C60" s="313"/>
      <c r="D60" s="2"/>
      <c r="E60" s="250" t="str">
        <f t="shared" ref="E60:E61" si="0">E55</f>
        <v>G. Dunbar</v>
      </c>
    </row>
    <row r="61" spans="1:10" ht="30" hidden="1" customHeight="1">
      <c r="A61" s="39" t="s">
        <v>358</v>
      </c>
      <c r="B61" s="324" t="s">
        <v>359</v>
      </c>
      <c r="C61" s="313"/>
      <c r="D61" s="2"/>
      <c r="E61" s="250" t="str">
        <f t="shared" si="0"/>
        <v xml:space="preserve"> </v>
      </c>
      <c r="F61" t="s">
        <v>15</v>
      </c>
    </row>
    <row r="62" spans="1:10" ht="30" hidden="1" customHeight="1">
      <c r="A62" s="39" t="s">
        <v>270</v>
      </c>
      <c r="B62" s="324" t="s">
        <v>361</v>
      </c>
      <c r="C62" s="2"/>
      <c r="D62" s="2"/>
      <c r="E62" s="250" t="s">
        <v>165</v>
      </c>
    </row>
    <row r="63" spans="1:10" ht="30" hidden="1" customHeight="1">
      <c r="A63" s="39" t="s">
        <v>270</v>
      </c>
      <c r="B63" s="324" t="s">
        <v>361</v>
      </c>
      <c r="C63" s="2"/>
      <c r="D63" s="2"/>
      <c r="E63" s="232" t="s">
        <v>15</v>
      </c>
    </row>
    <row r="64" spans="1:10" ht="30" hidden="1" customHeight="1" thickBot="1">
      <c r="A64" s="41" t="s">
        <v>176</v>
      </c>
      <c r="B64" s="204" t="s">
        <v>359</v>
      </c>
      <c r="C64" s="11"/>
      <c r="D64" s="11"/>
      <c r="E64" s="11" t="s">
        <v>233</v>
      </c>
      <c r="F64" s="135"/>
    </row>
    <row r="65" spans="1:5" ht="30" customHeight="1"/>
    <row r="66" spans="1:5" ht="30" customHeight="1"/>
    <row r="67" spans="1:5">
      <c r="A67" s="73"/>
      <c r="B67" s="73"/>
      <c r="C67" s="73"/>
      <c r="E67" s="36"/>
    </row>
    <row r="68" spans="1:5" ht="21">
      <c r="A68" s="73"/>
      <c r="B68" s="73"/>
      <c r="D68" s="32"/>
      <c r="E68" s="36"/>
    </row>
    <row r="69" spans="1:5" s="32" customFormat="1" ht="21">
      <c r="A69"/>
      <c r="B69"/>
      <c r="C69"/>
      <c r="E69" s="36"/>
    </row>
    <row r="70" spans="1:5" s="32" customFormat="1" ht="21">
      <c r="A70" s="73"/>
      <c r="B70" s="73"/>
      <c r="C70"/>
      <c r="D70" s="36"/>
      <c r="E70" s="36"/>
    </row>
    <row r="71" spans="1:5" s="32" customFormat="1" ht="21">
      <c r="A71" s="42" t="s">
        <v>15</v>
      </c>
      <c r="B71" s="73"/>
      <c r="C71"/>
      <c r="D71"/>
      <c r="E71" s="36"/>
    </row>
    <row r="72" spans="1:5" s="32" customFormat="1" ht="21">
      <c r="A72" s="42" t="s">
        <v>15</v>
      </c>
      <c r="B72"/>
      <c r="E72"/>
    </row>
    <row r="73" spans="1:5" s="32" customFormat="1" ht="21">
      <c r="A73" s="42" t="s">
        <v>15</v>
      </c>
      <c r="B73"/>
      <c r="C73"/>
      <c r="D73"/>
      <c r="E73"/>
    </row>
    <row r="74" spans="1:5" s="32" customFormat="1" ht="21">
      <c r="A74" s="42" t="s">
        <v>15</v>
      </c>
      <c r="B74"/>
      <c r="C74"/>
      <c r="D74"/>
      <c r="E74"/>
    </row>
    <row r="75" spans="1:5" s="32" customFormat="1" ht="21">
      <c r="A75" s="42" t="s">
        <v>15</v>
      </c>
      <c r="B75"/>
      <c r="C75"/>
      <c r="D75"/>
      <c r="E75"/>
    </row>
    <row r="76" spans="1:5" s="32" customFormat="1" ht="21">
      <c r="A76" s="42" t="s">
        <v>15</v>
      </c>
      <c r="B76"/>
      <c r="C76"/>
      <c r="D76"/>
      <c r="E76"/>
    </row>
  </sheetData>
  <phoneticPr fontId="13" type="noConversion"/>
  <pageMargins left="0" right="0" top="0" bottom="0" header="0.3" footer="0.3"/>
  <pageSetup paperSize="9" scale="57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D7060-B2FC-B34D-937D-47665B7AF8E6}">
  <sheetPr>
    <pageSetUpPr fitToPage="1"/>
  </sheetPr>
  <dimension ref="A1:O82"/>
  <sheetViews>
    <sheetView topLeftCell="A2" workbookViewId="0">
      <selection activeCell="E8" sqref="E8:H12"/>
    </sheetView>
  </sheetViews>
  <sheetFormatPr defaultColWidth="11" defaultRowHeight="15.6"/>
  <cols>
    <col min="1" max="1" width="43.59765625" customWidth="1"/>
    <col min="2" max="2" width="20.8984375" customWidth="1"/>
    <col min="3" max="3" width="12.8984375" customWidth="1"/>
    <col min="4" max="4" width="7.5" customWidth="1"/>
    <col min="5" max="5" width="19.8984375" style="308" customWidth="1"/>
    <col min="6" max="6" width="18.8984375" style="308" customWidth="1"/>
    <col min="7" max="7" width="17.8984375" customWidth="1"/>
    <col min="8" max="8" width="18.8984375" customWidth="1"/>
    <col min="9" max="9" width="18.8984375" hidden="1" customWidth="1"/>
    <col min="10" max="10" width="21.3984375" hidden="1" customWidth="1"/>
    <col min="11" max="11" width="32.8984375" customWidth="1"/>
    <col min="12" max="12" width="16.09765625" customWidth="1"/>
    <col min="13" max="13" width="32.59765625" customWidth="1"/>
    <col min="14" max="14" width="19.59765625" customWidth="1"/>
    <col min="15" max="15" width="10.8984375" customWidth="1"/>
  </cols>
  <sheetData>
    <row r="1" spans="1:14" s="283" customFormat="1" ht="31.2">
      <c r="A1" s="334" t="s">
        <v>387</v>
      </c>
      <c r="B1" s="282"/>
      <c r="C1" s="282"/>
      <c r="D1" s="282"/>
      <c r="E1" s="295"/>
      <c r="F1" s="295"/>
      <c r="G1" s="284"/>
      <c r="I1" s="285"/>
      <c r="J1" s="285"/>
    </row>
    <row r="2" spans="1:14" ht="23.4" thickBot="1">
      <c r="A2" s="14" t="s">
        <v>84</v>
      </c>
      <c r="B2" s="14"/>
      <c r="C2" s="14"/>
      <c r="D2" s="14" t="s">
        <v>192</v>
      </c>
      <c r="E2" s="296">
        <v>43155</v>
      </c>
      <c r="F2" s="296">
        <v>43197</v>
      </c>
      <c r="G2" s="156">
        <v>43239</v>
      </c>
      <c r="H2" s="156">
        <v>43365</v>
      </c>
      <c r="I2" s="156">
        <v>43407</v>
      </c>
      <c r="J2" s="156">
        <v>43449</v>
      </c>
      <c r="K2" s="156" t="s">
        <v>193</v>
      </c>
      <c r="L2" s="156" t="s">
        <v>17</v>
      </c>
      <c r="M2" s="156" t="s">
        <v>194</v>
      </c>
      <c r="N2" s="156" t="s">
        <v>17</v>
      </c>
    </row>
    <row r="3" spans="1:14" ht="24" thickTop="1" thickBot="1">
      <c r="A3" s="20" t="s">
        <v>195</v>
      </c>
      <c r="B3" s="13" t="s">
        <v>196</v>
      </c>
      <c r="C3" s="312"/>
      <c r="D3" s="312"/>
      <c r="E3" s="299"/>
      <c r="F3" s="299"/>
      <c r="G3" s="32"/>
      <c r="H3" s="247"/>
      <c r="I3" s="32"/>
      <c r="J3" s="248"/>
    </row>
    <row r="4" spans="1:14" ht="36" customHeight="1" thickBot="1">
      <c r="B4" s="2" t="s">
        <v>197</v>
      </c>
      <c r="C4" s="2"/>
      <c r="D4" s="2"/>
      <c r="E4" s="299" t="s">
        <v>199</v>
      </c>
      <c r="F4" s="299" t="s">
        <v>104</v>
      </c>
      <c r="G4" s="32" t="s">
        <v>199</v>
      </c>
      <c r="H4" s="32" t="s">
        <v>104</v>
      </c>
      <c r="I4" s="32" t="s">
        <v>199</v>
      </c>
      <c r="J4" s="250" t="s">
        <v>104</v>
      </c>
      <c r="K4" s="275"/>
      <c r="L4" s="246"/>
      <c r="M4" s="246"/>
      <c r="N4" s="246"/>
    </row>
    <row r="5" spans="1:14" ht="36" customHeight="1" thickBot="1">
      <c r="A5" s="135"/>
      <c r="B5" s="2" t="s">
        <v>200</v>
      </c>
      <c r="C5" s="2"/>
      <c r="D5" s="2"/>
      <c r="E5" s="299" t="s">
        <v>98</v>
      </c>
      <c r="F5" s="299" t="s">
        <v>130</v>
      </c>
      <c r="G5" s="32" t="s">
        <v>98</v>
      </c>
      <c r="H5" s="32" t="s">
        <v>98</v>
      </c>
      <c r="I5" s="250" t="s">
        <v>130</v>
      </c>
      <c r="J5" s="250" t="s">
        <v>130</v>
      </c>
      <c r="K5" s="275"/>
      <c r="L5" s="246"/>
      <c r="M5" s="246"/>
      <c r="N5" s="246"/>
    </row>
    <row r="6" spans="1:14" ht="9.9" customHeight="1" thickBot="1">
      <c r="A6" s="21"/>
      <c r="B6" s="143"/>
      <c r="C6" s="143"/>
      <c r="D6" s="143"/>
      <c r="E6" s="297"/>
      <c r="F6" s="297"/>
      <c r="G6" s="252"/>
      <c r="H6" s="252"/>
      <c r="I6" s="252"/>
      <c r="J6" s="253"/>
    </row>
    <row r="7" spans="1:14" ht="23.4" thickTop="1">
      <c r="A7" s="239" t="s">
        <v>306</v>
      </c>
      <c r="B7" s="240"/>
      <c r="C7" s="240"/>
      <c r="D7" s="288">
        <v>2</v>
      </c>
      <c r="E7" s="298" t="s">
        <v>203</v>
      </c>
      <c r="F7" s="298" t="s">
        <v>203</v>
      </c>
      <c r="G7" s="255" t="s">
        <v>203</v>
      </c>
      <c r="H7" s="255" t="s">
        <v>203</v>
      </c>
      <c r="I7" s="255" t="s">
        <v>203</v>
      </c>
      <c r="J7" s="256" t="s">
        <v>203</v>
      </c>
    </row>
    <row r="8" spans="1:14" ht="21">
      <c r="A8" s="39" t="s">
        <v>307</v>
      </c>
      <c r="B8" s="2"/>
      <c r="C8" s="2"/>
      <c r="D8" s="122">
        <v>1.5</v>
      </c>
      <c r="E8" s="299" t="s">
        <v>111</v>
      </c>
      <c r="F8" s="299" t="s">
        <v>110</v>
      </c>
      <c r="G8" s="32" t="s">
        <v>111</v>
      </c>
      <c r="H8" s="32" t="s">
        <v>110</v>
      </c>
      <c r="I8" s="32" t="s">
        <v>111</v>
      </c>
      <c r="J8" s="250" t="s">
        <v>110</v>
      </c>
    </row>
    <row r="9" spans="1:14" ht="21">
      <c r="A9" s="39" t="s">
        <v>308</v>
      </c>
      <c r="B9" s="2"/>
      <c r="C9" s="2"/>
      <c r="D9" s="122">
        <v>1.5</v>
      </c>
      <c r="E9" s="299" t="s">
        <v>113</v>
      </c>
      <c r="F9" s="299" t="s">
        <v>114</v>
      </c>
      <c r="G9" s="32" t="s">
        <v>113</v>
      </c>
      <c r="H9" s="32" t="s">
        <v>114</v>
      </c>
      <c r="I9" s="32" t="s">
        <v>113</v>
      </c>
      <c r="J9" s="250" t="s">
        <v>114</v>
      </c>
    </row>
    <row r="10" spans="1:14" ht="21">
      <c r="A10" s="39" t="s">
        <v>308</v>
      </c>
      <c r="B10" s="2"/>
      <c r="C10" s="2"/>
      <c r="D10" s="122">
        <v>1.5</v>
      </c>
      <c r="E10" s="299" t="s">
        <v>161</v>
      </c>
      <c r="F10" s="299" t="s">
        <v>161</v>
      </c>
      <c r="G10" s="32" t="s">
        <v>161</v>
      </c>
      <c r="H10" s="32" t="s">
        <v>206</v>
      </c>
      <c r="I10" s="32" t="s">
        <v>161</v>
      </c>
      <c r="J10" s="250" t="s">
        <v>161</v>
      </c>
    </row>
    <row r="11" spans="1:14" ht="21">
      <c r="A11" s="39" t="s">
        <v>308</v>
      </c>
      <c r="B11" s="2"/>
      <c r="C11" s="2"/>
      <c r="D11" s="122">
        <v>1.5</v>
      </c>
      <c r="E11" s="299" t="s">
        <v>206</v>
      </c>
      <c r="F11" s="299" t="s">
        <v>208</v>
      </c>
      <c r="G11" s="32" t="s">
        <v>206</v>
      </c>
      <c r="H11" s="32" t="s">
        <v>208</v>
      </c>
      <c r="I11" s="32" t="s">
        <v>206</v>
      </c>
      <c r="J11" s="250" t="s">
        <v>208</v>
      </c>
    </row>
    <row r="12" spans="1:14" ht="21">
      <c r="A12" s="40" t="s">
        <v>308</v>
      </c>
      <c r="B12" s="8"/>
      <c r="C12" s="8"/>
      <c r="D12" s="288">
        <v>1.5</v>
      </c>
      <c r="E12" s="298" t="s">
        <v>15</v>
      </c>
      <c r="F12" s="298" t="s">
        <v>111</v>
      </c>
      <c r="G12" s="255" t="s">
        <v>15</v>
      </c>
      <c r="H12" s="255" t="s">
        <v>111</v>
      </c>
      <c r="I12" s="255" t="s">
        <v>233</v>
      </c>
      <c r="J12" s="256" t="s">
        <v>111</v>
      </c>
    </row>
    <row r="13" spans="1:14" ht="21">
      <c r="A13" s="39" t="s">
        <v>309</v>
      </c>
      <c r="B13" s="2"/>
      <c r="C13" s="2"/>
      <c r="D13" s="122">
        <v>4.5</v>
      </c>
      <c r="E13" s="299" t="s">
        <v>113</v>
      </c>
      <c r="F13" s="299" t="s">
        <v>114</v>
      </c>
      <c r="G13" s="32" t="s">
        <v>113</v>
      </c>
      <c r="H13" s="32" t="s">
        <v>114</v>
      </c>
      <c r="I13" s="32" t="s">
        <v>113</v>
      </c>
      <c r="J13" s="250" t="s">
        <v>114</v>
      </c>
    </row>
    <row r="14" spans="1:14" ht="21">
      <c r="A14" s="39" t="s">
        <v>310</v>
      </c>
      <c r="B14" s="2"/>
      <c r="C14" s="2"/>
      <c r="D14" s="122">
        <v>6.5</v>
      </c>
      <c r="E14" s="299" t="s">
        <v>111</v>
      </c>
      <c r="F14" s="299" t="s">
        <v>311</v>
      </c>
      <c r="G14" s="32" t="s">
        <v>111</v>
      </c>
      <c r="H14" s="32" t="s">
        <v>113</v>
      </c>
      <c r="I14" s="32" t="s">
        <v>111</v>
      </c>
      <c r="J14" s="250" t="s">
        <v>113</v>
      </c>
    </row>
    <row r="15" spans="1:14" ht="21">
      <c r="A15" s="39" t="s">
        <v>310</v>
      </c>
      <c r="B15" s="2"/>
      <c r="C15" s="2"/>
      <c r="D15" s="122">
        <v>5</v>
      </c>
      <c r="E15" s="299" t="s">
        <v>206</v>
      </c>
      <c r="F15" s="299" t="s">
        <v>117</v>
      </c>
      <c r="G15" s="32" t="s">
        <v>206</v>
      </c>
      <c r="H15" s="32" t="s">
        <v>111</v>
      </c>
      <c r="I15" s="32" t="s">
        <v>206</v>
      </c>
      <c r="J15" s="250" t="s">
        <v>117</v>
      </c>
    </row>
    <row r="16" spans="1:14" ht="8.1" customHeight="1" thickBot="1">
      <c r="A16" s="41" t="s">
        <v>15</v>
      </c>
      <c r="B16" s="11"/>
      <c r="C16" s="11"/>
      <c r="D16" s="11" t="s">
        <v>15</v>
      </c>
      <c r="E16" s="297" t="s">
        <v>15</v>
      </c>
      <c r="F16" s="297" t="s">
        <v>15</v>
      </c>
      <c r="G16" s="252" t="s">
        <v>15</v>
      </c>
      <c r="H16" s="252" t="s">
        <v>15</v>
      </c>
      <c r="I16" s="252" t="s">
        <v>15</v>
      </c>
      <c r="J16" s="253" t="s">
        <v>15</v>
      </c>
    </row>
    <row r="17" spans="1:15" ht="23.4" thickTop="1">
      <c r="A17" s="13" t="s">
        <v>119</v>
      </c>
      <c r="B17" s="312"/>
      <c r="C17" s="312" t="s">
        <v>312</v>
      </c>
      <c r="D17" s="312"/>
      <c r="E17" s="299"/>
      <c r="F17" s="299"/>
      <c r="G17" s="32"/>
      <c r="H17" s="32"/>
      <c r="I17" s="32"/>
      <c r="J17" s="250"/>
    </row>
    <row r="18" spans="1:15" ht="21.6" thickBot="1">
      <c r="A18" s="141" t="s">
        <v>120</v>
      </c>
      <c r="B18" s="313"/>
      <c r="C18" s="313"/>
      <c r="D18" s="313"/>
      <c r="E18" s="299"/>
      <c r="F18" s="299"/>
      <c r="G18" s="32"/>
      <c r="H18" s="32"/>
      <c r="I18" s="32"/>
      <c r="J18" s="250"/>
    </row>
    <row r="19" spans="1:15" ht="30" customHeight="1" thickBot="1">
      <c r="A19" s="135"/>
      <c r="B19" s="2" t="s">
        <v>313</v>
      </c>
      <c r="C19" s="2" t="s">
        <v>244</v>
      </c>
      <c r="D19" s="122">
        <v>1</v>
      </c>
      <c r="E19" s="299" t="s">
        <v>111</v>
      </c>
      <c r="F19" s="299" t="s">
        <v>311</v>
      </c>
      <c r="G19" s="32" t="s">
        <v>111</v>
      </c>
      <c r="H19" s="32" t="s">
        <v>298</v>
      </c>
      <c r="I19" s="32" t="s">
        <v>298</v>
      </c>
      <c r="J19" s="32" t="s">
        <v>298</v>
      </c>
      <c r="K19" s="275"/>
      <c r="L19" s="246"/>
      <c r="M19" s="246"/>
      <c r="N19" s="246"/>
    </row>
    <row r="20" spans="1:15" ht="30" customHeight="1" thickBot="1">
      <c r="A20" s="135"/>
      <c r="B20" s="2" t="s">
        <v>314</v>
      </c>
      <c r="C20" s="2" t="s">
        <v>244</v>
      </c>
      <c r="D20" s="122">
        <v>2.5</v>
      </c>
      <c r="E20" s="299" t="s">
        <v>125</v>
      </c>
      <c r="F20" s="299" t="s">
        <v>311</v>
      </c>
      <c r="G20" s="32" t="s">
        <v>125</v>
      </c>
      <c r="H20" s="32" t="s">
        <v>298</v>
      </c>
      <c r="I20" s="32" t="s">
        <v>298</v>
      </c>
      <c r="J20" s="32" t="s">
        <v>298</v>
      </c>
      <c r="K20" s="275"/>
      <c r="L20" s="246"/>
      <c r="M20" s="246"/>
      <c r="N20" s="246"/>
    </row>
    <row r="21" spans="1:15" ht="30" customHeight="1" thickBot="1">
      <c r="A21" s="135"/>
      <c r="B21" s="2" t="s">
        <v>388</v>
      </c>
      <c r="C21" s="2" t="s">
        <v>244</v>
      </c>
      <c r="D21" s="122">
        <v>3.5</v>
      </c>
      <c r="E21" s="299" t="s">
        <v>315</v>
      </c>
      <c r="F21" s="299" t="s">
        <v>316</v>
      </c>
      <c r="G21" s="32" t="s">
        <v>315</v>
      </c>
      <c r="H21" s="32" t="s">
        <v>207</v>
      </c>
      <c r="I21" s="122" t="s">
        <v>15</v>
      </c>
      <c r="J21" s="32" t="s">
        <v>207</v>
      </c>
      <c r="K21" s="275"/>
      <c r="L21" s="246"/>
      <c r="M21" s="246"/>
      <c r="N21" s="246"/>
    </row>
    <row r="22" spans="1:15" ht="21.6" thickBot="1">
      <c r="A22" s="141" t="s">
        <v>317</v>
      </c>
      <c r="B22" s="313"/>
      <c r="C22" s="313"/>
      <c r="D22" s="313"/>
      <c r="E22" s="314" t="s">
        <v>318</v>
      </c>
      <c r="F22" s="299"/>
      <c r="G22" s="32"/>
      <c r="H22" s="32"/>
      <c r="I22" s="32"/>
      <c r="J22" s="250"/>
      <c r="K22" s="2"/>
      <c r="L22" s="2"/>
      <c r="M22" s="2"/>
      <c r="N22" s="2"/>
      <c r="O22" s="2"/>
    </row>
    <row r="23" spans="1:15" ht="27" customHeight="1" thickBot="1">
      <c r="A23" s="50" t="s">
        <v>319</v>
      </c>
      <c r="B23" s="2" t="s">
        <v>129</v>
      </c>
      <c r="C23" s="2" t="s">
        <v>229</v>
      </c>
      <c r="D23" s="122">
        <v>3.5</v>
      </c>
      <c r="E23" s="314" t="s">
        <v>320</v>
      </c>
      <c r="F23" s="314" t="s">
        <v>229</v>
      </c>
      <c r="G23" s="315" t="s">
        <v>229</v>
      </c>
      <c r="H23" s="315" t="s">
        <v>389</v>
      </c>
      <c r="I23" s="315" t="s">
        <v>229</v>
      </c>
      <c r="J23" s="258" t="s">
        <v>229</v>
      </c>
      <c r="K23" s="275" t="s">
        <v>15</v>
      </c>
      <c r="L23" s="246"/>
      <c r="M23" s="246"/>
      <c r="N23" s="246"/>
    </row>
    <row r="24" spans="1:15" ht="27" customHeight="1" thickBot="1">
      <c r="A24" s="50" t="s">
        <v>319</v>
      </c>
      <c r="B24" s="2" t="s">
        <v>129</v>
      </c>
      <c r="C24" s="2" t="s">
        <v>229</v>
      </c>
      <c r="D24" s="122">
        <v>3.5</v>
      </c>
      <c r="E24" s="314"/>
      <c r="F24" s="314"/>
      <c r="G24" s="315"/>
      <c r="H24" s="315" t="s">
        <v>390</v>
      </c>
      <c r="I24" s="315"/>
      <c r="J24" s="258"/>
      <c r="K24" s="275"/>
      <c r="L24" s="246"/>
      <c r="M24" s="246"/>
      <c r="N24" s="246"/>
    </row>
    <row r="25" spans="1:15" ht="27" customHeight="1" thickBot="1">
      <c r="A25" s="50" t="s">
        <v>321</v>
      </c>
      <c r="B25" s="2" t="s">
        <v>129</v>
      </c>
      <c r="C25" s="2" t="s">
        <v>327</v>
      </c>
      <c r="D25" s="122">
        <v>3.5</v>
      </c>
      <c r="E25" s="314"/>
      <c r="F25" s="314"/>
      <c r="G25" s="315"/>
      <c r="H25" s="315" t="s">
        <v>391</v>
      </c>
      <c r="I25" s="315"/>
      <c r="J25" s="258"/>
      <c r="K25" s="275" t="s">
        <v>15</v>
      </c>
      <c r="L25" s="246"/>
      <c r="M25" s="246"/>
      <c r="N25" s="246"/>
    </row>
    <row r="26" spans="1:15" ht="24.9" customHeight="1" thickBot="1">
      <c r="A26" s="286" t="s">
        <v>321</v>
      </c>
      <c r="B26" s="8" t="s">
        <v>129</v>
      </c>
      <c r="C26" s="8" t="s">
        <v>327</v>
      </c>
      <c r="D26" s="288">
        <v>3.5</v>
      </c>
      <c r="E26" s="300" t="s">
        <v>322</v>
      </c>
      <c r="F26" s="301" t="s">
        <v>229</v>
      </c>
      <c r="G26" s="259" t="s">
        <v>229</v>
      </c>
      <c r="H26" s="259" t="s">
        <v>392</v>
      </c>
      <c r="I26" s="259" t="s">
        <v>229</v>
      </c>
      <c r="J26" s="260" t="s">
        <v>229</v>
      </c>
      <c r="K26" s="275" t="s">
        <v>15</v>
      </c>
      <c r="L26" s="246"/>
      <c r="M26" s="246"/>
      <c r="N26" s="246"/>
    </row>
    <row r="27" spans="1:15" ht="36" customHeight="1" thickBot="1">
      <c r="A27" s="141" t="s">
        <v>323</v>
      </c>
      <c r="B27" s="313"/>
      <c r="C27" s="313"/>
      <c r="D27" s="313"/>
      <c r="E27" s="299"/>
      <c r="F27" s="299"/>
      <c r="G27" s="32"/>
      <c r="H27" s="32"/>
      <c r="I27" s="32"/>
      <c r="J27" s="250"/>
    </row>
    <row r="28" spans="1:15" ht="30" customHeight="1" thickBot="1">
      <c r="A28" s="50" t="s">
        <v>324</v>
      </c>
      <c r="B28" s="2" t="s">
        <v>129</v>
      </c>
      <c r="C28" s="2" t="s">
        <v>244</v>
      </c>
      <c r="D28" s="122">
        <v>3.5</v>
      </c>
      <c r="E28" s="299" t="s">
        <v>134</v>
      </c>
      <c r="F28" s="299" t="s">
        <v>219</v>
      </c>
      <c r="G28" s="32" t="s">
        <v>134</v>
      </c>
      <c r="H28" s="32" t="s">
        <v>219</v>
      </c>
      <c r="I28" s="32" t="s">
        <v>134</v>
      </c>
      <c r="J28" s="250" t="s">
        <v>219</v>
      </c>
      <c r="K28" s="275"/>
      <c r="L28" s="246"/>
      <c r="M28" s="246"/>
      <c r="N28" s="246"/>
    </row>
    <row r="29" spans="1:15" ht="30" customHeight="1" thickBot="1">
      <c r="A29" s="50" t="s">
        <v>324</v>
      </c>
      <c r="B29" s="2" t="s">
        <v>254</v>
      </c>
      <c r="C29" s="313" t="s">
        <v>225</v>
      </c>
      <c r="D29" s="122">
        <v>3</v>
      </c>
      <c r="E29" s="299"/>
      <c r="F29" s="299"/>
      <c r="G29" s="32"/>
      <c r="H29" s="313" t="s">
        <v>282</v>
      </c>
      <c r="I29" s="32"/>
      <c r="J29" s="250"/>
      <c r="K29" s="275"/>
      <c r="L29" s="246"/>
      <c r="M29" s="246"/>
      <c r="N29" s="246"/>
    </row>
    <row r="30" spans="1:15" ht="30" customHeight="1" thickBot="1">
      <c r="A30" s="286" t="s">
        <v>325</v>
      </c>
      <c r="B30" s="8" t="s">
        <v>129</v>
      </c>
      <c r="C30" s="2" t="s">
        <v>327</v>
      </c>
      <c r="D30" s="122">
        <v>3.5</v>
      </c>
      <c r="E30" s="299"/>
      <c r="F30" s="299"/>
      <c r="G30" s="32"/>
      <c r="H30" s="319" t="s">
        <v>393</v>
      </c>
      <c r="I30" s="32"/>
      <c r="J30" s="250"/>
      <c r="K30" s="275"/>
      <c r="L30" s="246"/>
      <c r="M30" s="246"/>
      <c r="N30" s="246"/>
    </row>
    <row r="31" spans="1:15" ht="30" customHeight="1" thickBot="1">
      <c r="A31" s="286" t="s">
        <v>325</v>
      </c>
      <c r="B31" s="8" t="s">
        <v>129</v>
      </c>
      <c r="C31" s="8" t="s">
        <v>327</v>
      </c>
      <c r="D31" s="288">
        <v>3.5</v>
      </c>
      <c r="E31" s="302" t="s">
        <v>282</v>
      </c>
      <c r="F31" s="302" t="s">
        <v>225</v>
      </c>
      <c r="G31" s="261" t="s">
        <v>225</v>
      </c>
      <c r="H31" s="338" t="s">
        <v>394</v>
      </c>
      <c r="I31" s="261" t="s">
        <v>225</v>
      </c>
      <c r="J31" s="262" t="s">
        <v>225</v>
      </c>
      <c r="K31" s="275" t="s">
        <v>15</v>
      </c>
      <c r="L31" s="246"/>
      <c r="M31" s="246"/>
      <c r="N31" s="246"/>
    </row>
    <row r="32" spans="1:15" ht="30" customHeight="1" thickBot="1">
      <c r="A32" s="50" t="s">
        <v>324</v>
      </c>
      <c r="B32" s="2" t="s">
        <v>171</v>
      </c>
      <c r="C32" s="2" t="s">
        <v>244</v>
      </c>
      <c r="D32" s="122">
        <v>3</v>
      </c>
      <c r="E32" s="299" t="s">
        <v>234</v>
      </c>
      <c r="F32" s="299" t="s">
        <v>235</v>
      </c>
      <c r="G32" s="32" t="s">
        <v>234</v>
      </c>
      <c r="H32" s="32" t="s">
        <v>235</v>
      </c>
      <c r="I32" s="32" t="s">
        <v>234</v>
      </c>
      <c r="J32" s="250" t="s">
        <v>235</v>
      </c>
      <c r="K32" s="275"/>
      <c r="L32" s="246"/>
      <c r="M32" s="246"/>
      <c r="N32" s="246"/>
    </row>
    <row r="33" spans="1:14" ht="30" customHeight="1" thickBot="1">
      <c r="A33" s="50" t="s">
        <v>325</v>
      </c>
      <c r="B33" s="2" t="s">
        <v>330</v>
      </c>
      <c r="C33" s="313" t="s">
        <v>225</v>
      </c>
      <c r="D33" s="122">
        <v>2</v>
      </c>
      <c r="E33" s="317" t="s">
        <v>295</v>
      </c>
      <c r="F33" s="317" t="s">
        <v>225</v>
      </c>
      <c r="G33" s="318" t="s">
        <v>225</v>
      </c>
      <c r="H33" s="318" t="s">
        <v>395</v>
      </c>
      <c r="I33" s="318" t="s">
        <v>225</v>
      </c>
      <c r="J33" s="264" t="s">
        <v>225</v>
      </c>
      <c r="K33" s="275"/>
      <c r="L33" s="246"/>
      <c r="M33" s="246"/>
      <c r="N33" s="246"/>
    </row>
    <row r="34" spans="1:14" ht="30" customHeight="1" thickBot="1">
      <c r="A34" s="287" t="s">
        <v>325</v>
      </c>
      <c r="B34" s="2" t="s">
        <v>332</v>
      </c>
      <c r="C34" s="2" t="s">
        <v>244</v>
      </c>
      <c r="D34" s="2">
        <v>0</v>
      </c>
      <c r="E34" s="299" t="s">
        <v>267</v>
      </c>
      <c r="F34" s="299" t="s">
        <v>241</v>
      </c>
      <c r="G34" s="32" t="s">
        <v>267</v>
      </c>
      <c r="H34" s="32" t="s">
        <v>396</v>
      </c>
      <c r="I34" s="32" t="s">
        <v>267</v>
      </c>
      <c r="J34" s="250" t="s">
        <v>241</v>
      </c>
      <c r="K34" s="275"/>
      <c r="L34" s="246"/>
      <c r="M34" s="246"/>
      <c r="N34" s="246"/>
    </row>
    <row r="35" spans="1:14" ht="11.1" customHeight="1" thickBot="1">
      <c r="A35" s="277"/>
      <c r="B35" s="150"/>
      <c r="C35" s="150"/>
      <c r="D35" s="150"/>
      <c r="E35" s="303"/>
      <c r="F35" s="303"/>
      <c r="G35" s="265"/>
      <c r="H35" s="265"/>
      <c r="I35" s="265"/>
      <c r="J35" s="266"/>
      <c r="K35" s="335"/>
      <c r="L35" s="336"/>
      <c r="M35" s="336"/>
      <c r="N35" s="336"/>
    </row>
    <row r="36" spans="1:14" ht="24" thickTop="1" thickBot="1">
      <c r="A36" s="278" t="s">
        <v>141</v>
      </c>
      <c r="B36" s="312"/>
      <c r="C36" s="312"/>
      <c r="D36" s="312"/>
      <c r="E36" s="299"/>
      <c r="F36" s="299"/>
      <c r="G36" s="32"/>
      <c r="H36" s="32"/>
      <c r="I36" s="32"/>
      <c r="J36" s="250"/>
    </row>
    <row r="37" spans="1:14" ht="48" customHeight="1" thickBot="1">
      <c r="A37" s="279" t="s">
        <v>242</v>
      </c>
      <c r="B37" s="2" t="s">
        <v>248</v>
      </c>
      <c r="C37" s="2" t="s">
        <v>244</v>
      </c>
      <c r="D37" s="2">
        <v>0</v>
      </c>
      <c r="E37" s="299" t="s">
        <v>206</v>
      </c>
      <c r="F37" s="299" t="s">
        <v>114</v>
      </c>
      <c r="G37" s="311" t="s">
        <v>333</v>
      </c>
      <c r="H37" s="32" t="s">
        <v>114</v>
      </c>
      <c r="I37" s="32" t="s">
        <v>206</v>
      </c>
      <c r="J37" s="250" t="s">
        <v>114</v>
      </c>
      <c r="K37" s="275"/>
      <c r="L37" s="246"/>
      <c r="M37" s="246"/>
      <c r="N37" s="246"/>
    </row>
    <row r="38" spans="1:14" ht="6" customHeight="1" thickBot="1">
      <c r="A38" s="280"/>
      <c r="B38" s="8" t="s">
        <v>15</v>
      </c>
      <c r="C38" s="8" t="s">
        <v>15</v>
      </c>
      <c r="D38" s="152" t="s">
        <v>15</v>
      </c>
      <c r="E38" s="302" t="s">
        <v>15</v>
      </c>
      <c r="F38" s="302" t="s">
        <v>15</v>
      </c>
      <c r="G38" s="261" t="s">
        <v>15</v>
      </c>
      <c r="H38" s="261" t="s">
        <v>15</v>
      </c>
      <c r="I38" s="261" t="s">
        <v>15</v>
      </c>
      <c r="J38" s="262" t="s">
        <v>15</v>
      </c>
    </row>
    <row r="39" spans="1:14" ht="30" customHeight="1" thickBot="1">
      <c r="A39" s="279" t="s">
        <v>142</v>
      </c>
      <c r="B39" s="8" t="s">
        <v>334</v>
      </c>
      <c r="C39" s="158" t="s">
        <v>64</v>
      </c>
      <c r="D39" s="133">
        <v>0</v>
      </c>
      <c r="E39" s="298" t="s">
        <v>335</v>
      </c>
      <c r="F39" s="298" t="s">
        <v>336</v>
      </c>
      <c r="G39" s="255" t="s">
        <v>336</v>
      </c>
      <c r="H39" s="255" t="s">
        <v>336</v>
      </c>
      <c r="I39" s="255" t="s">
        <v>336</v>
      </c>
      <c r="J39" s="255" t="s">
        <v>336</v>
      </c>
      <c r="K39" s="275"/>
      <c r="L39" s="246"/>
      <c r="M39" s="246"/>
      <c r="N39" s="246"/>
    </row>
    <row r="40" spans="1:14" ht="30" customHeight="1" thickBot="1">
      <c r="A40" s="279" t="s">
        <v>247</v>
      </c>
      <c r="B40" s="39" t="s">
        <v>248</v>
      </c>
      <c r="C40" s="2" t="s">
        <v>244</v>
      </c>
      <c r="D40" s="122">
        <v>4</v>
      </c>
      <c r="E40" s="299" t="s">
        <v>146</v>
      </c>
      <c r="F40" s="299" t="s">
        <v>117</v>
      </c>
      <c r="G40" s="32" t="s">
        <v>146</v>
      </c>
      <c r="H40" s="32" t="s">
        <v>146</v>
      </c>
      <c r="I40" s="32" t="s">
        <v>146</v>
      </c>
      <c r="J40" s="269" t="s">
        <v>117</v>
      </c>
      <c r="K40" s="275"/>
      <c r="L40" s="246"/>
      <c r="M40" s="246"/>
      <c r="N40" s="246"/>
    </row>
    <row r="41" spans="1:14" ht="30" customHeight="1" thickBot="1">
      <c r="A41" s="281"/>
      <c r="B41" s="40" t="s">
        <v>249</v>
      </c>
      <c r="C41" s="8" t="s">
        <v>244</v>
      </c>
      <c r="D41" s="288">
        <v>4</v>
      </c>
      <c r="E41" s="298" t="s">
        <v>149</v>
      </c>
      <c r="F41" s="298" t="s">
        <v>267</v>
      </c>
      <c r="G41" s="255" t="s">
        <v>149</v>
      </c>
      <c r="H41" s="255" t="s">
        <v>94</v>
      </c>
      <c r="I41" s="255" t="s">
        <v>149</v>
      </c>
      <c r="J41" s="269" t="s">
        <v>233</v>
      </c>
      <c r="K41" s="275"/>
      <c r="L41" s="246"/>
      <c r="M41" s="246"/>
      <c r="N41" s="246"/>
    </row>
    <row r="42" spans="1:14" ht="30" customHeight="1" thickBot="1">
      <c r="A42" s="279" t="s">
        <v>250</v>
      </c>
      <c r="B42" s="2" t="s">
        <v>397</v>
      </c>
      <c r="C42" s="319" t="s">
        <v>229</v>
      </c>
      <c r="D42" s="122">
        <v>3.5</v>
      </c>
      <c r="E42" s="314" t="s">
        <v>337</v>
      </c>
      <c r="F42" s="314" t="s">
        <v>229</v>
      </c>
      <c r="G42" s="315" t="s">
        <v>229</v>
      </c>
      <c r="H42" s="315" t="s">
        <v>398</v>
      </c>
      <c r="I42" s="32"/>
      <c r="J42" s="250"/>
      <c r="K42" s="275"/>
      <c r="L42" s="246"/>
      <c r="M42" s="246"/>
      <c r="N42" s="246"/>
    </row>
    <row r="43" spans="1:14" ht="30" customHeight="1" thickBot="1">
      <c r="A43" s="279" t="s">
        <v>399</v>
      </c>
      <c r="B43" s="2" t="s">
        <v>251</v>
      </c>
      <c r="C43" s="319" t="s">
        <v>229</v>
      </c>
      <c r="D43" s="122">
        <v>2.5</v>
      </c>
      <c r="E43" s="314" t="s">
        <v>337</v>
      </c>
      <c r="F43" s="314" t="s">
        <v>229</v>
      </c>
      <c r="G43" s="315" t="s">
        <v>229</v>
      </c>
      <c r="H43" s="315" t="s">
        <v>400</v>
      </c>
      <c r="I43" s="315" t="s">
        <v>229</v>
      </c>
      <c r="J43" s="258" t="s">
        <v>229</v>
      </c>
      <c r="K43" s="275" t="s">
        <v>15</v>
      </c>
      <c r="L43" s="246"/>
      <c r="M43" s="246"/>
      <c r="N43" s="246"/>
    </row>
    <row r="44" spans="1:14" ht="30" customHeight="1" thickBot="1">
      <c r="A44" s="279" t="s">
        <v>150</v>
      </c>
      <c r="B44" s="181" t="s">
        <v>121</v>
      </c>
      <c r="C44" s="4" t="s">
        <v>244</v>
      </c>
      <c r="D44" s="4">
        <v>0</v>
      </c>
      <c r="E44" s="304" t="s">
        <v>113</v>
      </c>
      <c r="F44" s="304" t="s">
        <v>338</v>
      </c>
      <c r="G44" s="268" t="s">
        <v>338</v>
      </c>
      <c r="H44" s="268" t="s">
        <v>338</v>
      </c>
      <c r="I44" s="268" t="s">
        <v>338</v>
      </c>
      <c r="J44" s="269" t="s">
        <v>338</v>
      </c>
      <c r="K44" s="275"/>
      <c r="L44" s="246"/>
      <c r="M44" s="246"/>
      <c r="N44" s="246"/>
    </row>
    <row r="45" spans="1:14" ht="30" customHeight="1" thickBot="1">
      <c r="A45" s="135"/>
      <c r="B45" s="39" t="s">
        <v>254</v>
      </c>
      <c r="C45" s="313" t="s">
        <v>339</v>
      </c>
      <c r="D45" s="122">
        <v>2</v>
      </c>
      <c r="E45" s="317" t="s">
        <v>340</v>
      </c>
      <c r="F45" s="317" t="s">
        <v>225</v>
      </c>
      <c r="G45" s="318" t="s">
        <v>225</v>
      </c>
      <c r="H45" s="318" t="s">
        <v>401</v>
      </c>
      <c r="I45" s="318" t="s">
        <v>225</v>
      </c>
      <c r="J45" s="264" t="s">
        <v>225</v>
      </c>
      <c r="K45" s="275"/>
      <c r="L45" s="246"/>
      <c r="M45" s="246"/>
      <c r="N45" s="246"/>
    </row>
    <row r="46" spans="1:14" ht="30" customHeight="1" thickBot="1">
      <c r="A46" s="135"/>
      <c r="B46" s="39" t="s">
        <v>254</v>
      </c>
      <c r="C46" s="313" t="s">
        <v>341</v>
      </c>
      <c r="D46" s="122">
        <v>2</v>
      </c>
      <c r="E46" s="317" t="s">
        <v>255</v>
      </c>
      <c r="F46" s="317" t="s">
        <v>225</v>
      </c>
      <c r="G46" s="318" t="s">
        <v>225</v>
      </c>
      <c r="H46" s="318" t="s">
        <v>402</v>
      </c>
      <c r="I46" s="318" t="s">
        <v>225</v>
      </c>
      <c r="J46" s="264" t="s">
        <v>225</v>
      </c>
      <c r="K46" s="275"/>
      <c r="L46" s="246"/>
      <c r="M46" s="246"/>
      <c r="N46" s="246"/>
    </row>
    <row r="47" spans="1:14" ht="30" customHeight="1" thickBot="1">
      <c r="A47" s="135"/>
      <c r="B47" s="39" t="s">
        <v>256</v>
      </c>
      <c r="C47" s="313" t="s">
        <v>342</v>
      </c>
      <c r="D47" s="122">
        <v>2</v>
      </c>
      <c r="E47" s="320" t="s">
        <v>343</v>
      </c>
      <c r="F47" s="317" t="s">
        <v>225</v>
      </c>
      <c r="G47" s="318" t="s">
        <v>225</v>
      </c>
      <c r="H47" s="318" t="s">
        <v>257</v>
      </c>
      <c r="I47" s="318" t="s">
        <v>225</v>
      </c>
      <c r="J47" s="264" t="s">
        <v>225</v>
      </c>
      <c r="K47" s="275"/>
      <c r="L47" s="246"/>
      <c r="M47" s="246"/>
      <c r="N47" s="246"/>
    </row>
    <row r="48" spans="1:14" ht="30" customHeight="1" thickBot="1">
      <c r="A48" s="135"/>
      <c r="B48" s="39" t="s">
        <v>256</v>
      </c>
      <c r="C48" s="313" t="s">
        <v>344</v>
      </c>
      <c r="D48" s="122">
        <v>2</v>
      </c>
      <c r="E48" s="317" t="s">
        <v>345</v>
      </c>
      <c r="F48" s="317" t="s">
        <v>225</v>
      </c>
      <c r="G48" s="318" t="s">
        <v>225</v>
      </c>
      <c r="H48" s="318" t="s">
        <v>345</v>
      </c>
      <c r="I48" s="318" t="s">
        <v>225</v>
      </c>
      <c r="J48" s="264" t="s">
        <v>225</v>
      </c>
      <c r="K48" s="275"/>
      <c r="L48" s="246"/>
      <c r="M48" s="246"/>
      <c r="N48" s="246"/>
    </row>
    <row r="49" spans="1:14" ht="30" customHeight="1" thickBot="1">
      <c r="A49" s="135"/>
      <c r="B49" s="40" t="s">
        <v>259</v>
      </c>
      <c r="C49" s="8"/>
      <c r="D49" s="288">
        <v>2</v>
      </c>
      <c r="E49" s="298" t="s">
        <v>260</v>
      </c>
      <c r="F49" s="298" t="s">
        <v>156</v>
      </c>
      <c r="G49" s="288" t="s">
        <v>15</v>
      </c>
      <c r="H49" s="255" t="s">
        <v>156</v>
      </c>
      <c r="I49" s="255" t="s">
        <v>260</v>
      </c>
      <c r="J49" s="256" t="s">
        <v>156</v>
      </c>
      <c r="K49" s="275"/>
      <c r="L49" s="246"/>
      <c r="M49" s="246"/>
      <c r="N49" s="246"/>
    </row>
    <row r="50" spans="1:14" ht="23.4" thickBot="1">
      <c r="A50" s="153" t="s">
        <v>163</v>
      </c>
      <c r="B50" s="313"/>
      <c r="C50" s="313"/>
      <c r="D50" s="313"/>
      <c r="E50" s="299"/>
      <c r="F50" s="299"/>
      <c r="G50" s="32"/>
      <c r="H50" s="313"/>
      <c r="I50" s="32"/>
      <c r="J50" s="269"/>
    </row>
    <row r="51" spans="1:14" ht="30" customHeight="1" thickBot="1">
      <c r="A51" s="39" t="s">
        <v>314</v>
      </c>
      <c r="B51" s="2"/>
      <c r="C51" s="2" t="s">
        <v>244</v>
      </c>
      <c r="D51" s="122">
        <v>3</v>
      </c>
      <c r="E51" s="299" t="s">
        <v>167</v>
      </c>
      <c r="F51" s="299" t="s">
        <v>207</v>
      </c>
      <c r="G51" s="32" t="s">
        <v>264</v>
      </c>
      <c r="H51" s="32" t="s">
        <v>291</v>
      </c>
      <c r="I51" s="32" t="s">
        <v>167</v>
      </c>
      <c r="J51" s="250" t="s">
        <v>291</v>
      </c>
      <c r="K51" s="337" t="s">
        <v>15</v>
      </c>
      <c r="L51" s="246"/>
      <c r="M51" s="246"/>
      <c r="N51" s="246"/>
    </row>
    <row r="52" spans="1:14" ht="30" customHeight="1" thickBot="1">
      <c r="A52" s="39" t="s">
        <v>129</v>
      </c>
      <c r="B52" s="2"/>
      <c r="C52" s="2" t="s">
        <v>327</v>
      </c>
      <c r="D52" s="122">
        <v>4</v>
      </c>
      <c r="E52" s="299"/>
      <c r="F52" s="299"/>
      <c r="G52" s="32"/>
      <c r="H52" s="315" t="s">
        <v>403</v>
      </c>
      <c r="I52" s="32"/>
      <c r="J52" s="250"/>
      <c r="K52" s="337"/>
      <c r="L52" s="246"/>
      <c r="M52" s="246"/>
      <c r="N52" s="246"/>
    </row>
    <row r="53" spans="1:14" ht="30" customHeight="1" thickBot="1">
      <c r="A53" s="39" t="s">
        <v>347</v>
      </c>
      <c r="B53" s="2"/>
      <c r="C53" s="313" t="s">
        <v>348</v>
      </c>
      <c r="D53" s="122">
        <v>3</v>
      </c>
      <c r="E53" s="317" t="s">
        <v>349</v>
      </c>
      <c r="F53" s="317" t="s">
        <v>225</v>
      </c>
      <c r="G53" s="318" t="s">
        <v>225</v>
      </c>
      <c r="H53" s="318" t="s">
        <v>263</v>
      </c>
      <c r="I53" s="318" t="s">
        <v>225</v>
      </c>
      <c r="J53" s="264" t="s">
        <v>225</v>
      </c>
      <c r="K53" s="275"/>
      <c r="L53" s="246"/>
      <c r="M53" s="246"/>
      <c r="N53" s="246"/>
    </row>
    <row r="54" spans="1:14" ht="30" customHeight="1" thickBot="1">
      <c r="A54" s="39" t="s">
        <v>404</v>
      </c>
      <c r="B54" s="2"/>
      <c r="C54" s="322" t="s">
        <v>384</v>
      </c>
      <c r="D54" s="122">
        <v>6</v>
      </c>
      <c r="E54" s="323" t="s">
        <v>351</v>
      </c>
      <c r="F54" s="314" t="s">
        <v>229</v>
      </c>
      <c r="G54" s="315" t="s">
        <v>229</v>
      </c>
      <c r="H54" s="315" t="s">
        <v>405</v>
      </c>
      <c r="I54" s="315" t="s">
        <v>229</v>
      </c>
      <c r="J54" s="258" t="s">
        <v>352</v>
      </c>
      <c r="K54" s="275" t="s">
        <v>406</v>
      </c>
      <c r="L54" s="246"/>
      <c r="M54" s="246"/>
      <c r="N54" s="246"/>
    </row>
    <row r="55" spans="1:14" ht="30" customHeight="1" thickBot="1">
      <c r="A55" s="39" t="s">
        <v>407</v>
      </c>
      <c r="B55" s="2"/>
      <c r="C55" s="322" t="s">
        <v>384</v>
      </c>
      <c r="D55" s="122">
        <v>4</v>
      </c>
      <c r="E55" s="314" t="s">
        <v>353</v>
      </c>
      <c r="F55" s="314" t="s">
        <v>229</v>
      </c>
      <c r="G55" s="315" t="s">
        <v>229</v>
      </c>
      <c r="H55" s="315" t="s">
        <v>408</v>
      </c>
      <c r="I55" s="315" t="s">
        <v>229</v>
      </c>
      <c r="J55" s="258" t="s">
        <v>354</v>
      </c>
      <c r="K55" s="275" t="s">
        <v>409</v>
      </c>
      <c r="L55" s="246"/>
      <c r="M55" s="246"/>
      <c r="N55" s="246"/>
    </row>
    <row r="56" spans="1:14" ht="30" customHeight="1" thickBot="1">
      <c r="A56" s="39" t="s">
        <v>15</v>
      </c>
      <c r="B56" s="2"/>
      <c r="C56" s="322" t="s">
        <v>15</v>
      </c>
      <c r="D56" s="319" t="s">
        <v>15</v>
      </c>
      <c r="E56" s="314" t="s">
        <v>355</v>
      </c>
      <c r="F56" s="314" t="s">
        <v>229</v>
      </c>
      <c r="G56" s="315" t="s">
        <v>229</v>
      </c>
      <c r="H56" s="315" t="s">
        <v>15</v>
      </c>
      <c r="I56" s="315" t="s">
        <v>229</v>
      </c>
      <c r="J56" s="258" t="s">
        <v>356</v>
      </c>
      <c r="K56" s="275"/>
      <c r="L56" s="246"/>
      <c r="M56" s="246"/>
      <c r="N56" s="246"/>
    </row>
    <row r="57" spans="1:14" ht="30" customHeight="1" thickBot="1">
      <c r="A57" s="39" t="s">
        <v>266</v>
      </c>
      <c r="B57" s="2"/>
      <c r="C57" s="2" t="s">
        <v>244</v>
      </c>
      <c r="D57" s="122">
        <v>3</v>
      </c>
      <c r="E57" s="299" t="s">
        <v>299</v>
      </c>
      <c r="F57" s="299" t="s">
        <v>172</v>
      </c>
      <c r="G57" s="32" t="s">
        <v>299</v>
      </c>
      <c r="H57" s="32" t="s">
        <v>167</v>
      </c>
      <c r="I57" s="316" t="s">
        <v>299</v>
      </c>
      <c r="J57" s="250" t="s">
        <v>172</v>
      </c>
      <c r="K57" s="275"/>
      <c r="L57" s="246"/>
      <c r="M57" s="246"/>
      <c r="N57" s="246"/>
    </row>
    <row r="58" spans="1:14" ht="30" customHeight="1" thickBot="1">
      <c r="A58" s="39" t="s">
        <v>266</v>
      </c>
      <c r="B58" s="2"/>
      <c r="C58" s="2" t="s">
        <v>244</v>
      </c>
      <c r="D58" s="122">
        <v>8</v>
      </c>
      <c r="E58" s="305" t="s">
        <v>15</v>
      </c>
      <c r="F58" s="299" t="s">
        <v>165</v>
      </c>
      <c r="G58" s="32" t="s">
        <v>173</v>
      </c>
      <c r="H58" s="32" t="s">
        <v>165</v>
      </c>
      <c r="I58" s="32" t="s">
        <v>173</v>
      </c>
      <c r="J58" s="250" t="s">
        <v>165</v>
      </c>
      <c r="K58" s="275"/>
      <c r="L58" s="246"/>
      <c r="M58" s="246"/>
      <c r="N58" s="246"/>
    </row>
    <row r="59" spans="1:14" ht="6" customHeight="1" thickBot="1">
      <c r="A59" s="45"/>
      <c r="B59" s="151"/>
      <c r="C59" s="151"/>
      <c r="D59" s="151"/>
      <c r="E59" s="297"/>
      <c r="F59" s="297"/>
      <c r="G59" s="252"/>
      <c r="H59" s="252"/>
      <c r="I59" s="252"/>
      <c r="J59" s="253"/>
    </row>
    <row r="60" spans="1:14" ht="21.6" thickTop="1">
      <c r="A60" s="42" t="s">
        <v>174</v>
      </c>
      <c r="B60" s="313"/>
      <c r="C60" s="313"/>
      <c r="D60" s="313"/>
      <c r="E60" s="306"/>
      <c r="F60" s="306"/>
      <c r="G60" s="235"/>
      <c r="H60" s="235"/>
      <c r="I60" s="235"/>
      <c r="J60" s="270"/>
    </row>
    <row r="61" spans="1:14" ht="30" customHeight="1">
      <c r="A61" s="39" t="s">
        <v>358</v>
      </c>
      <c r="B61" s="330" t="s">
        <v>269</v>
      </c>
      <c r="C61" s="313"/>
      <c r="D61" s="2">
        <v>0</v>
      </c>
      <c r="E61" s="299" t="str">
        <f t="shared" ref="E61:J61" si="0">E5</f>
        <v>I. Fairnie</v>
      </c>
      <c r="F61" s="299" t="str">
        <f t="shared" si="0"/>
        <v>L. Combes</v>
      </c>
      <c r="G61" s="32" t="str">
        <f t="shared" si="0"/>
        <v>I. Fairnie</v>
      </c>
      <c r="H61" s="32" t="str">
        <f t="shared" si="0"/>
        <v>I. Fairnie</v>
      </c>
      <c r="I61" s="32" t="str">
        <f t="shared" si="0"/>
        <v>L. Combes</v>
      </c>
      <c r="J61" s="250" t="str">
        <f t="shared" si="0"/>
        <v>L. Combes</v>
      </c>
    </row>
    <row r="62" spans="1:14" ht="30" customHeight="1">
      <c r="A62" s="39" t="s">
        <v>358</v>
      </c>
      <c r="B62" s="324" t="s">
        <v>359</v>
      </c>
      <c r="C62" s="313"/>
      <c r="D62" s="2">
        <v>0</v>
      </c>
      <c r="E62" s="299" t="str">
        <f t="shared" ref="E62:G63" si="1">E57</f>
        <v>J. Hall</v>
      </c>
      <c r="F62" s="299" t="str">
        <f t="shared" si="1"/>
        <v>G. Dunbar</v>
      </c>
      <c r="G62" s="32" t="str">
        <f t="shared" si="1"/>
        <v>J. Hall</v>
      </c>
      <c r="H62" s="32" t="s">
        <v>167</v>
      </c>
      <c r="I62" s="316" t="str">
        <f>I57</f>
        <v>J. Hall</v>
      </c>
      <c r="J62" s="250" t="str">
        <f>J57</f>
        <v>G. Dunbar</v>
      </c>
    </row>
    <row r="63" spans="1:14" ht="30" customHeight="1">
      <c r="A63" s="39" t="s">
        <v>358</v>
      </c>
      <c r="B63" s="324" t="s">
        <v>359</v>
      </c>
      <c r="C63" s="313"/>
      <c r="D63" s="2">
        <v>0</v>
      </c>
      <c r="E63" s="299" t="str">
        <f t="shared" si="1"/>
        <v xml:space="preserve"> </v>
      </c>
      <c r="F63" s="299" t="str">
        <f t="shared" si="1"/>
        <v>C. Dawson</v>
      </c>
      <c r="G63" s="32" t="str">
        <f t="shared" si="1"/>
        <v>M. Woodall</v>
      </c>
      <c r="H63" s="32" t="str">
        <f>H58</f>
        <v>C. Dawson</v>
      </c>
      <c r="I63" s="32" t="str">
        <f>I58</f>
        <v>M. Woodall</v>
      </c>
      <c r="J63" s="250" t="str">
        <f>J58</f>
        <v>C. Dawson</v>
      </c>
      <c r="K63" t="s">
        <v>15</v>
      </c>
    </row>
    <row r="64" spans="1:14" ht="30" customHeight="1">
      <c r="A64" s="39" t="s">
        <v>270</v>
      </c>
      <c r="B64" s="324" t="s">
        <v>361</v>
      </c>
      <c r="C64" s="2"/>
      <c r="D64" s="2">
        <v>0</v>
      </c>
      <c r="E64" s="299" t="s">
        <v>111</v>
      </c>
      <c r="F64" s="299" t="s">
        <v>111</v>
      </c>
      <c r="G64" s="32" t="s">
        <v>111</v>
      </c>
      <c r="H64" s="32" t="s">
        <v>111</v>
      </c>
      <c r="I64" s="32" t="s">
        <v>111</v>
      </c>
      <c r="J64" s="250" t="s">
        <v>111</v>
      </c>
    </row>
    <row r="65" spans="1:13" ht="30" customHeight="1">
      <c r="A65" s="39" t="s">
        <v>270</v>
      </c>
      <c r="B65" s="324" t="s">
        <v>361</v>
      </c>
      <c r="C65" s="2"/>
      <c r="D65" s="2">
        <v>0</v>
      </c>
      <c r="E65" s="299" t="s">
        <v>161</v>
      </c>
      <c r="F65" s="299" t="s">
        <v>161</v>
      </c>
      <c r="G65" s="32" t="s">
        <v>161</v>
      </c>
      <c r="H65" s="32" t="s">
        <v>113</v>
      </c>
      <c r="I65" s="32" t="s">
        <v>161</v>
      </c>
      <c r="J65" s="250" t="s">
        <v>161</v>
      </c>
    </row>
    <row r="66" spans="1:13" ht="30" customHeight="1" thickBot="1">
      <c r="A66" s="39" t="s">
        <v>410</v>
      </c>
      <c r="B66" s="204" t="s">
        <v>359</v>
      </c>
      <c r="C66" s="11"/>
      <c r="D66" s="11">
        <v>0</v>
      </c>
      <c r="E66" s="297" t="s">
        <v>177</v>
      </c>
      <c r="F66" s="297" t="s">
        <v>15</v>
      </c>
      <c r="G66" s="252" t="s">
        <v>177</v>
      </c>
      <c r="H66" s="252" t="s">
        <v>396</v>
      </c>
      <c r="I66" s="252" t="s">
        <v>177</v>
      </c>
      <c r="J66" s="250" t="s">
        <v>233</v>
      </c>
    </row>
    <row r="67" spans="1:13" s="243" customFormat="1" ht="21.6" thickTop="1">
      <c r="A67" s="241" t="s">
        <v>178</v>
      </c>
      <c r="B67" s="325"/>
      <c r="C67" s="325"/>
      <c r="D67" s="325"/>
      <c r="E67" s="306"/>
      <c r="F67" s="306"/>
      <c r="G67" s="271"/>
      <c r="H67" s="331"/>
      <c r="I67" s="271"/>
      <c r="J67" s="272"/>
    </row>
    <row r="68" spans="1:13" s="243" customFormat="1" ht="21">
      <c r="A68" s="244" t="s">
        <v>15</v>
      </c>
      <c r="B68" s="326" t="s">
        <v>248</v>
      </c>
      <c r="C68" s="326"/>
      <c r="D68" s="326" t="s">
        <v>15</v>
      </c>
      <c r="E68" s="299" t="str">
        <f>E37</f>
        <v>R. Philp</v>
      </c>
      <c r="F68" s="299" t="str">
        <f>F37</f>
        <v>C. Pearson</v>
      </c>
      <c r="G68" s="327" t="s">
        <v>206</v>
      </c>
      <c r="H68" s="332" t="str">
        <f>H37</f>
        <v>C. Pearson</v>
      </c>
      <c r="I68" s="327" t="str">
        <f>I37</f>
        <v>R. Philp</v>
      </c>
      <c r="J68" s="274" t="str">
        <f>J37</f>
        <v>C. Pearson</v>
      </c>
    </row>
    <row r="69" spans="1:13" s="243" customFormat="1" ht="21">
      <c r="A69" s="244"/>
      <c r="B69" s="326" t="s">
        <v>363</v>
      </c>
      <c r="C69" s="326"/>
      <c r="D69" s="326" t="s">
        <v>15</v>
      </c>
      <c r="E69" s="299" t="str">
        <f>E41</f>
        <v>T. Haeusler</v>
      </c>
      <c r="F69" s="299" t="str">
        <f>F58</f>
        <v>C. Dawson</v>
      </c>
      <c r="G69" s="327" t="str">
        <f>G41</f>
        <v>T. Haeusler</v>
      </c>
      <c r="H69" s="332" t="str">
        <f>H58</f>
        <v>C. Dawson</v>
      </c>
      <c r="I69" s="327" t="str">
        <f>I41</f>
        <v>T. Haeusler</v>
      </c>
      <c r="J69" s="274" t="str">
        <f>J58</f>
        <v>C. Dawson</v>
      </c>
    </row>
    <row r="70" spans="1:13" ht="8.1" customHeight="1" thickBot="1">
      <c r="A70" s="41"/>
      <c r="B70" s="11"/>
      <c r="C70" s="11"/>
      <c r="D70" s="11"/>
      <c r="E70" s="307"/>
      <c r="F70" s="307"/>
      <c r="G70" s="11"/>
      <c r="H70" s="11"/>
      <c r="I70" s="11"/>
      <c r="J70" s="23"/>
    </row>
    <row r="71" spans="1:13" ht="18.600000000000001" thickTop="1">
      <c r="J71" s="2"/>
    </row>
    <row r="72" spans="1:13" ht="21">
      <c r="A72" s="73"/>
      <c r="B72" s="73"/>
      <c r="C72" s="73" t="s">
        <v>411</v>
      </c>
      <c r="D72" s="32">
        <v>120</v>
      </c>
      <c r="E72" s="309"/>
      <c r="G72" s="211"/>
    </row>
    <row r="73" spans="1:13" ht="21">
      <c r="A73" s="73"/>
      <c r="B73" s="73"/>
      <c r="C73" s="73" t="s">
        <v>412</v>
      </c>
      <c r="D73" s="32">
        <v>110</v>
      </c>
      <c r="E73" s="310"/>
      <c r="G73" s="229"/>
      <c r="H73" s="36"/>
      <c r="I73" s="36"/>
      <c r="J73" s="36"/>
      <c r="K73" s="340">
        <v>2196</v>
      </c>
      <c r="L73" s="339">
        <f>K73/D73</f>
        <v>19.963636363636365</v>
      </c>
    </row>
    <row r="74" spans="1:13" ht="21">
      <c r="A74" s="73"/>
      <c r="B74" s="73"/>
      <c r="C74" s="32" t="s">
        <v>384</v>
      </c>
      <c r="D74" s="32">
        <v>10</v>
      </c>
      <c r="E74" s="310"/>
      <c r="F74" s="328"/>
      <c r="G74" s="231"/>
      <c r="H74" s="294">
        <f>D74/$D$73</f>
        <v>9.0909090909090912E-2</v>
      </c>
      <c r="I74" s="36"/>
      <c r="J74" s="36"/>
      <c r="K74" s="340">
        <f>H74*$K$73</f>
        <v>199.63636363636365</v>
      </c>
      <c r="M74" s="230">
        <v>200</v>
      </c>
    </row>
    <row r="75" spans="1:13" s="32" customFormat="1" ht="21">
      <c r="A75"/>
      <c r="B75"/>
      <c r="C75" s="32" t="s">
        <v>327</v>
      </c>
      <c r="D75" s="32">
        <v>12</v>
      </c>
      <c r="E75" s="310"/>
      <c r="F75" s="328"/>
      <c r="G75" s="231"/>
      <c r="H75" s="294">
        <f>D75/$D$73</f>
        <v>0.10909090909090909</v>
      </c>
      <c r="I75" s="36"/>
      <c r="J75" s="36"/>
      <c r="K75" s="340">
        <f>H75*$K$73</f>
        <v>239.56363636363636</v>
      </c>
      <c r="M75" s="230">
        <v>240</v>
      </c>
    </row>
    <row r="76" spans="1:13" s="32" customFormat="1" ht="21">
      <c r="A76" s="73"/>
      <c r="B76" s="73"/>
      <c r="C76" s="32" t="s">
        <v>229</v>
      </c>
      <c r="D76" s="32">
        <v>10</v>
      </c>
      <c r="E76" s="310"/>
      <c r="F76" s="328"/>
      <c r="G76" s="231"/>
      <c r="H76" s="294">
        <f>D76/$D$73</f>
        <v>9.0909090909090912E-2</v>
      </c>
      <c r="I76" s="36"/>
      <c r="J76" s="36"/>
      <c r="K76" s="340">
        <f>H76*$K$73</f>
        <v>199.63636363636365</v>
      </c>
      <c r="M76" s="230">
        <v>200</v>
      </c>
    </row>
    <row r="77" spans="1:13" s="32" customFormat="1" ht="21">
      <c r="A77" s="42" t="s">
        <v>15</v>
      </c>
      <c r="B77" s="73"/>
      <c r="C77" s="32" t="s">
        <v>225</v>
      </c>
      <c r="D77" s="32">
        <v>16</v>
      </c>
      <c r="E77" s="310"/>
      <c r="F77" s="328"/>
      <c r="G77"/>
      <c r="H77" s="294">
        <f>D77/$D$73</f>
        <v>0.14545454545454545</v>
      </c>
      <c r="I77"/>
      <c r="J77" s="36"/>
      <c r="K77" s="340">
        <f>H77*$K$73</f>
        <v>319.41818181818178</v>
      </c>
      <c r="M77" s="230">
        <v>320</v>
      </c>
    </row>
    <row r="78" spans="1:13" s="32" customFormat="1" ht="21">
      <c r="A78" s="42" t="s">
        <v>15</v>
      </c>
      <c r="B78"/>
      <c r="C78" s="32" t="s">
        <v>276</v>
      </c>
      <c r="D78" s="32">
        <v>64</v>
      </c>
      <c r="E78" s="299"/>
      <c r="F78" s="299"/>
      <c r="H78" s="294">
        <f>D78/$D$73</f>
        <v>0.58181818181818179</v>
      </c>
      <c r="J78"/>
      <c r="K78" s="340">
        <f>H78*$K$73</f>
        <v>1277.6727272727271</v>
      </c>
      <c r="M78" s="230"/>
    </row>
    <row r="79" spans="1:13" s="32" customFormat="1" ht="21">
      <c r="A79" s="42" t="s">
        <v>15</v>
      </c>
      <c r="B79"/>
      <c r="C79"/>
      <c r="D79"/>
      <c r="E79" s="308"/>
      <c r="F79" s="308"/>
      <c r="G79"/>
      <c r="H79"/>
      <c r="I79"/>
      <c r="J79"/>
    </row>
    <row r="80" spans="1:13" s="32" customFormat="1" ht="21">
      <c r="A80" s="42" t="s">
        <v>15</v>
      </c>
      <c r="B80"/>
      <c r="C80"/>
      <c r="D80"/>
      <c r="E80" s="308"/>
      <c r="F80" s="308"/>
      <c r="G80"/>
      <c r="H80"/>
      <c r="I80"/>
      <c r="J80"/>
    </row>
    <row r="81" spans="1:10" s="32" customFormat="1" ht="21">
      <c r="A81" s="42" t="s">
        <v>15</v>
      </c>
      <c r="B81"/>
      <c r="C81"/>
      <c r="D81"/>
      <c r="E81" s="308"/>
      <c r="F81" s="308"/>
      <c r="G81"/>
      <c r="H81"/>
      <c r="I81"/>
      <c r="J81"/>
    </row>
    <row r="82" spans="1:10" s="32" customFormat="1" ht="21">
      <c r="A82" s="42" t="s">
        <v>15</v>
      </c>
      <c r="B82"/>
      <c r="C82"/>
      <c r="D82"/>
      <c r="E82" s="308"/>
      <c r="F82" s="308"/>
      <c r="G82"/>
      <c r="H82"/>
      <c r="I82"/>
      <c r="J82"/>
    </row>
  </sheetData>
  <pageMargins left="0" right="0" top="0" bottom="0" header="0.3" footer="0.3"/>
  <pageSetup paperSize="9" scale="34" orientation="landscape" horizontalDpi="0" verticalDpi="0" copies="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FB300-DDA7-1843-8D23-A128B30CB456}">
  <sheetPr>
    <pageSetUpPr fitToPage="1"/>
  </sheetPr>
  <dimension ref="A1:Q81"/>
  <sheetViews>
    <sheetView topLeftCell="A44" workbookViewId="0">
      <selection activeCell="V28" sqref="V28"/>
    </sheetView>
  </sheetViews>
  <sheetFormatPr defaultColWidth="11" defaultRowHeight="15.6"/>
  <cols>
    <col min="1" max="1" width="43.59765625" customWidth="1"/>
    <col min="2" max="2" width="20.8984375" customWidth="1"/>
    <col min="3" max="3" width="12.8984375" customWidth="1"/>
    <col min="4" max="4" width="7.5" customWidth="1"/>
    <col min="5" max="5" width="19.8984375" style="308" hidden="1" customWidth="1"/>
    <col min="6" max="6" width="18.8984375" style="308" hidden="1" customWidth="1"/>
    <col min="7" max="7" width="29" customWidth="1"/>
    <col min="8" max="8" width="32.8984375" customWidth="1"/>
    <col min="9" max="9" width="16.09765625" customWidth="1"/>
    <col min="10" max="10" width="32.59765625" customWidth="1"/>
    <col min="11" max="11" width="19.59765625" customWidth="1"/>
    <col min="12" max="12" width="10.8984375" customWidth="1"/>
  </cols>
  <sheetData>
    <row r="1" spans="1:13" s="283" customFormat="1" ht="31.2">
      <c r="A1" s="105" t="s">
        <v>302</v>
      </c>
      <c r="B1" s="282"/>
      <c r="C1" s="282"/>
      <c r="D1" s="282"/>
      <c r="E1" s="295"/>
      <c r="F1" s="295"/>
      <c r="G1" s="284"/>
    </row>
    <row r="2" spans="1:13" ht="23.4" thickBot="1">
      <c r="A2" s="14" t="s">
        <v>84</v>
      </c>
      <c r="B2" s="14"/>
      <c r="C2" s="14"/>
      <c r="D2" s="14" t="s">
        <v>192</v>
      </c>
      <c r="E2" s="296">
        <v>43155</v>
      </c>
      <c r="F2" s="296">
        <v>43197</v>
      </c>
      <c r="G2" s="156">
        <v>43239</v>
      </c>
      <c r="H2" s="156" t="s">
        <v>193</v>
      </c>
      <c r="I2" s="156" t="s">
        <v>17</v>
      </c>
      <c r="J2" s="156" t="s">
        <v>194</v>
      </c>
      <c r="K2" s="156" t="s">
        <v>17</v>
      </c>
    </row>
    <row r="3" spans="1:13" ht="24" thickTop="1" thickBot="1">
      <c r="A3" s="20" t="s">
        <v>195</v>
      </c>
      <c r="B3" s="13" t="s">
        <v>196</v>
      </c>
      <c r="C3" s="312"/>
      <c r="D3" s="312"/>
      <c r="E3" s="299"/>
      <c r="F3" s="299"/>
      <c r="G3" s="32"/>
    </row>
    <row r="4" spans="1:13" ht="36" customHeight="1" thickBot="1">
      <c r="B4" s="2" t="s">
        <v>197</v>
      </c>
      <c r="C4" s="2"/>
      <c r="D4" s="2"/>
      <c r="E4" s="299" t="s">
        <v>199</v>
      </c>
      <c r="F4" s="299" t="s">
        <v>104</v>
      </c>
      <c r="G4" s="32" t="s">
        <v>199</v>
      </c>
      <c r="H4" s="275"/>
      <c r="I4" s="246"/>
      <c r="J4" s="246"/>
      <c r="K4" s="246"/>
      <c r="M4" t="s">
        <v>15</v>
      </c>
    </row>
    <row r="5" spans="1:13" ht="36" customHeight="1" thickBot="1">
      <c r="A5" s="135"/>
      <c r="B5" s="2" t="s">
        <v>200</v>
      </c>
      <c r="C5" s="2"/>
      <c r="D5" s="2"/>
      <c r="E5" s="299" t="s">
        <v>98</v>
      </c>
      <c r="F5" s="299" t="s">
        <v>130</v>
      </c>
      <c r="G5" s="32" t="s">
        <v>98</v>
      </c>
      <c r="H5" s="275"/>
      <c r="I5" s="246"/>
      <c r="J5" s="246"/>
      <c r="K5" s="246"/>
      <c r="L5" t="s">
        <v>15</v>
      </c>
      <c r="M5" t="s">
        <v>15</v>
      </c>
    </row>
    <row r="6" spans="1:13" ht="9.9" customHeight="1" thickBot="1">
      <c r="A6" s="21"/>
      <c r="B6" s="143"/>
      <c r="C6" s="143"/>
      <c r="D6" s="143"/>
      <c r="E6" s="297"/>
      <c r="F6" s="297"/>
      <c r="G6" s="252"/>
    </row>
    <row r="7" spans="1:13" ht="23.4" thickTop="1">
      <c r="A7" s="239" t="s">
        <v>306</v>
      </c>
      <c r="B7" s="240"/>
      <c r="C7" s="240"/>
      <c r="D7" s="8">
        <v>3</v>
      </c>
      <c r="E7" s="298" t="s">
        <v>203</v>
      </c>
      <c r="F7" s="298" t="s">
        <v>203</v>
      </c>
      <c r="G7" s="255" t="s">
        <v>203</v>
      </c>
      <c r="L7" t="s">
        <v>15</v>
      </c>
      <c r="M7" t="s">
        <v>15</v>
      </c>
    </row>
    <row r="8" spans="1:13" ht="21">
      <c r="A8" s="39" t="s">
        <v>413</v>
      </c>
      <c r="B8" s="2" t="s">
        <v>414</v>
      </c>
      <c r="C8" s="2"/>
      <c r="D8" s="2">
        <v>4.5</v>
      </c>
      <c r="E8" s="299" t="s">
        <v>111</v>
      </c>
      <c r="F8" s="299" t="s">
        <v>110</v>
      </c>
      <c r="G8" s="32" t="s">
        <v>165</v>
      </c>
      <c r="H8" t="s">
        <v>15</v>
      </c>
    </row>
    <row r="9" spans="1:13" ht="21">
      <c r="A9" s="39" t="s">
        <v>415</v>
      </c>
      <c r="B9" s="2"/>
      <c r="C9" s="2"/>
      <c r="D9" s="2">
        <v>2.5</v>
      </c>
      <c r="E9" s="299" t="s">
        <v>113</v>
      </c>
      <c r="F9" s="299" t="s">
        <v>114</v>
      </c>
      <c r="G9" s="32" t="s">
        <v>113</v>
      </c>
    </row>
    <row r="10" spans="1:13" ht="21">
      <c r="A10" s="39" t="s">
        <v>416</v>
      </c>
      <c r="B10" s="2"/>
      <c r="C10" s="2"/>
      <c r="D10" s="2">
        <v>2</v>
      </c>
      <c r="E10" s="299" t="s">
        <v>161</v>
      </c>
      <c r="F10" s="299" t="s">
        <v>161</v>
      </c>
      <c r="G10" s="32" t="s">
        <v>161</v>
      </c>
    </row>
    <row r="11" spans="1:13" ht="21">
      <c r="A11" s="39" t="s">
        <v>415</v>
      </c>
      <c r="B11" s="2"/>
      <c r="C11" s="2"/>
      <c r="D11" s="2">
        <v>2.5</v>
      </c>
      <c r="E11" s="299" t="s">
        <v>206</v>
      </c>
      <c r="F11" s="299" t="s">
        <v>208</v>
      </c>
      <c r="G11" s="32" t="s">
        <v>206</v>
      </c>
    </row>
    <row r="12" spans="1:13" ht="21">
      <c r="A12" s="40" t="s">
        <v>417</v>
      </c>
      <c r="B12" s="8"/>
      <c r="C12" s="8"/>
      <c r="D12" s="8">
        <v>2</v>
      </c>
      <c r="E12" s="298" t="s">
        <v>15</v>
      </c>
      <c r="F12" s="298" t="s">
        <v>111</v>
      </c>
      <c r="G12" s="255" t="s">
        <v>233</v>
      </c>
    </row>
    <row r="13" spans="1:13" ht="21">
      <c r="A13" s="39" t="s">
        <v>309</v>
      </c>
      <c r="B13" s="2"/>
      <c r="C13" s="2"/>
      <c r="D13" s="2">
        <v>0</v>
      </c>
      <c r="E13" s="299" t="s">
        <v>113</v>
      </c>
      <c r="F13" s="299" t="s">
        <v>114</v>
      </c>
      <c r="G13" s="32" t="s">
        <v>113</v>
      </c>
    </row>
    <row r="14" spans="1:13" ht="21">
      <c r="A14" s="39" t="s">
        <v>310</v>
      </c>
      <c r="B14" s="2"/>
      <c r="C14" s="2"/>
      <c r="D14" s="2">
        <v>4.5</v>
      </c>
      <c r="E14" s="299" t="s">
        <v>111</v>
      </c>
      <c r="F14" s="299" t="s">
        <v>311</v>
      </c>
      <c r="G14" s="32" t="s">
        <v>111</v>
      </c>
    </row>
    <row r="15" spans="1:13" ht="21">
      <c r="A15" s="39" t="s">
        <v>310</v>
      </c>
      <c r="B15" s="2"/>
      <c r="C15" s="2"/>
      <c r="D15" s="2">
        <v>1</v>
      </c>
      <c r="E15" s="299" t="s">
        <v>206</v>
      </c>
      <c r="F15" s="299" t="s">
        <v>117</v>
      </c>
      <c r="G15" s="32" t="s">
        <v>206</v>
      </c>
    </row>
    <row r="16" spans="1:13" ht="8.1" customHeight="1" thickBot="1">
      <c r="A16" s="41" t="s">
        <v>15</v>
      </c>
      <c r="B16" s="11"/>
      <c r="C16" s="11"/>
      <c r="D16" s="11" t="s">
        <v>15</v>
      </c>
      <c r="E16" s="297" t="s">
        <v>15</v>
      </c>
      <c r="F16" s="297" t="s">
        <v>15</v>
      </c>
      <c r="G16" s="252" t="s">
        <v>15</v>
      </c>
    </row>
    <row r="17" spans="1:12" ht="23.4" thickTop="1">
      <c r="A17" s="13" t="s">
        <v>119</v>
      </c>
      <c r="B17" s="312"/>
      <c r="C17" s="312" t="s">
        <v>312</v>
      </c>
      <c r="D17" s="312"/>
      <c r="E17" s="299"/>
      <c r="F17" s="299"/>
      <c r="G17" s="32"/>
    </row>
    <row r="18" spans="1:12" ht="21.6" thickBot="1">
      <c r="A18" s="141" t="s">
        <v>120</v>
      </c>
      <c r="B18" s="313"/>
      <c r="C18" s="313"/>
      <c r="D18" s="313"/>
      <c r="E18" s="299"/>
      <c r="F18" s="299"/>
    </row>
    <row r="19" spans="1:12" ht="30" customHeight="1" thickBot="1">
      <c r="A19" s="135"/>
      <c r="B19" s="2" t="s">
        <v>313</v>
      </c>
      <c r="C19" s="2" t="s">
        <v>244</v>
      </c>
      <c r="D19" s="2">
        <v>0</v>
      </c>
      <c r="E19" s="299" t="s">
        <v>111</v>
      </c>
      <c r="F19" s="299" t="s">
        <v>311</v>
      </c>
      <c r="G19" s="32" t="s">
        <v>111</v>
      </c>
      <c r="H19" s="275"/>
      <c r="I19" s="246"/>
      <c r="J19" s="246"/>
      <c r="K19" s="246"/>
      <c r="L19" t="s">
        <v>15</v>
      </c>
    </row>
    <row r="20" spans="1:12" ht="30" customHeight="1" thickBot="1">
      <c r="A20" s="135"/>
      <c r="B20" s="2" t="s">
        <v>314</v>
      </c>
      <c r="C20" s="2" t="s">
        <v>244</v>
      </c>
      <c r="D20" s="2">
        <v>2.5</v>
      </c>
      <c r="E20" s="299" t="s">
        <v>125</v>
      </c>
      <c r="F20" s="299" t="s">
        <v>311</v>
      </c>
      <c r="G20" s="32" t="s">
        <v>315</v>
      </c>
      <c r="H20" s="275"/>
      <c r="I20" s="246"/>
      <c r="J20" s="246"/>
      <c r="K20" s="246"/>
    </row>
    <row r="21" spans="1:12" ht="30" customHeight="1" thickBot="1">
      <c r="A21" s="135"/>
      <c r="B21" s="2" t="s">
        <v>388</v>
      </c>
      <c r="C21" s="2" t="s">
        <v>244</v>
      </c>
      <c r="D21" s="2">
        <v>3</v>
      </c>
      <c r="E21" s="299" t="s">
        <v>315</v>
      </c>
      <c r="F21" s="299" t="s">
        <v>316</v>
      </c>
      <c r="G21" s="32" t="s">
        <v>260</v>
      </c>
      <c r="H21" s="275" t="s">
        <v>15</v>
      </c>
      <c r="I21" s="246"/>
      <c r="J21" s="246"/>
      <c r="K21" s="246"/>
    </row>
    <row r="22" spans="1:12" ht="21.6" thickBot="1">
      <c r="A22" s="141" t="s">
        <v>317</v>
      </c>
      <c r="B22" s="313"/>
      <c r="C22" s="313"/>
      <c r="D22" s="313"/>
      <c r="E22" s="314" t="s">
        <v>318</v>
      </c>
      <c r="F22" s="299"/>
      <c r="G22" s="32"/>
      <c r="H22" s="2"/>
      <c r="I22" s="2"/>
      <c r="J22" s="2"/>
      <c r="K22" s="2"/>
      <c r="L22" s="2"/>
    </row>
    <row r="23" spans="1:12" ht="27" customHeight="1" thickBot="1">
      <c r="A23" s="50" t="s">
        <v>319</v>
      </c>
      <c r="B23" s="2" t="s">
        <v>251</v>
      </c>
      <c r="C23" s="2" t="s">
        <v>244</v>
      </c>
      <c r="D23" s="2">
        <v>0</v>
      </c>
      <c r="E23" s="314" t="s">
        <v>320</v>
      </c>
      <c r="F23" s="314" t="s">
        <v>229</v>
      </c>
      <c r="G23" s="315" t="s">
        <v>418</v>
      </c>
      <c r="H23" s="275"/>
      <c r="I23" s="246"/>
      <c r="J23" s="246"/>
      <c r="K23" s="246"/>
    </row>
    <row r="24" spans="1:12" ht="27" customHeight="1" thickBot="1">
      <c r="A24" s="286" t="s">
        <v>321</v>
      </c>
      <c r="B24" s="2" t="s">
        <v>419</v>
      </c>
      <c r="C24" s="2"/>
      <c r="D24" s="2">
        <v>2.5</v>
      </c>
      <c r="E24" s="314"/>
      <c r="F24" s="314"/>
      <c r="G24" s="315" t="s">
        <v>420</v>
      </c>
      <c r="H24" s="275"/>
      <c r="I24" s="246"/>
      <c r="J24" s="246"/>
      <c r="K24" s="246"/>
    </row>
    <row r="25" spans="1:12" ht="24.9" customHeight="1" thickBot="1">
      <c r="A25" s="286" t="s">
        <v>321</v>
      </c>
      <c r="B25" s="8" t="s">
        <v>421</v>
      </c>
      <c r="C25" s="8" t="s">
        <v>244</v>
      </c>
      <c r="D25" s="8">
        <v>0</v>
      </c>
      <c r="E25" s="300" t="s">
        <v>322</v>
      </c>
      <c r="F25" s="301" t="s">
        <v>229</v>
      </c>
      <c r="G25" s="259" t="s">
        <v>422</v>
      </c>
      <c r="H25" s="275"/>
      <c r="I25" s="246"/>
      <c r="J25" s="246"/>
      <c r="K25" s="246"/>
    </row>
    <row r="26" spans="1:12" ht="36" customHeight="1" thickBot="1">
      <c r="A26" s="141" t="s">
        <v>323</v>
      </c>
      <c r="B26" s="313"/>
      <c r="C26" s="313"/>
      <c r="D26" s="313"/>
      <c r="E26" s="299"/>
      <c r="F26" s="299"/>
      <c r="G26" s="32"/>
    </row>
    <row r="27" spans="1:12" ht="30" customHeight="1" thickBot="1">
      <c r="A27" s="50" t="s">
        <v>324</v>
      </c>
      <c r="B27" s="2" t="s">
        <v>129</v>
      </c>
      <c r="C27" s="313"/>
      <c r="D27" s="2">
        <v>5.5</v>
      </c>
      <c r="E27" s="299" t="s">
        <v>134</v>
      </c>
      <c r="F27" s="299" t="s">
        <v>219</v>
      </c>
      <c r="G27" s="316" t="s">
        <v>113</v>
      </c>
      <c r="H27" s="275" t="s">
        <v>15</v>
      </c>
      <c r="I27" s="246"/>
      <c r="J27" s="246"/>
      <c r="K27" s="246"/>
      <c r="L27" t="s">
        <v>15</v>
      </c>
    </row>
    <row r="28" spans="1:12" ht="30" customHeight="1" thickBot="1">
      <c r="A28" s="286" t="s">
        <v>325</v>
      </c>
      <c r="B28" s="8" t="s">
        <v>254</v>
      </c>
      <c r="C28" s="152" t="s">
        <v>329</v>
      </c>
      <c r="D28" s="152">
        <v>4</v>
      </c>
      <c r="E28" s="302" t="s">
        <v>282</v>
      </c>
      <c r="F28" s="302" t="s">
        <v>225</v>
      </c>
      <c r="G28" s="261" t="s">
        <v>423</v>
      </c>
      <c r="H28" s="275"/>
      <c r="I28" s="246"/>
      <c r="J28" s="246"/>
      <c r="K28" s="246"/>
    </row>
    <row r="29" spans="1:12" ht="30" customHeight="1" thickBot="1">
      <c r="A29" s="50" t="s">
        <v>324</v>
      </c>
      <c r="B29" s="2" t="s">
        <v>424</v>
      </c>
      <c r="C29" s="2"/>
      <c r="D29" s="2">
        <v>2</v>
      </c>
      <c r="E29" s="299" t="s">
        <v>234</v>
      </c>
      <c r="F29" s="299" t="s">
        <v>235</v>
      </c>
      <c r="G29" s="32" t="s">
        <v>234</v>
      </c>
      <c r="H29" s="275"/>
      <c r="I29" s="246"/>
      <c r="J29" s="246"/>
      <c r="K29" s="246"/>
    </row>
    <row r="30" spans="1:12" ht="30" customHeight="1" thickBot="1">
      <c r="A30" s="50" t="s">
        <v>325</v>
      </c>
      <c r="B30" s="2" t="s">
        <v>330</v>
      </c>
      <c r="C30" s="313" t="s">
        <v>331</v>
      </c>
      <c r="D30" s="313">
        <v>2</v>
      </c>
      <c r="E30" s="317" t="s">
        <v>295</v>
      </c>
      <c r="F30" s="317" t="s">
        <v>225</v>
      </c>
      <c r="G30" s="318" t="s">
        <v>284</v>
      </c>
      <c r="H30" s="275"/>
      <c r="I30" s="246"/>
      <c r="J30" s="246"/>
      <c r="K30" s="246"/>
    </row>
    <row r="31" spans="1:12" ht="30" customHeight="1" thickBot="1">
      <c r="A31" s="50" t="s">
        <v>325</v>
      </c>
      <c r="B31" s="2" t="s">
        <v>425</v>
      </c>
      <c r="C31" s="313"/>
      <c r="D31" s="2">
        <v>1</v>
      </c>
      <c r="E31" s="317"/>
      <c r="F31" s="317"/>
      <c r="G31" s="32" t="s">
        <v>267</v>
      </c>
      <c r="H31" s="275"/>
      <c r="I31" s="246"/>
      <c r="J31" s="246"/>
      <c r="K31" s="246"/>
    </row>
    <row r="32" spans="1:12" ht="30" customHeight="1" thickBot="1">
      <c r="A32" s="50" t="s">
        <v>324</v>
      </c>
      <c r="B32" s="2" t="s">
        <v>426</v>
      </c>
      <c r="C32" s="2" t="s">
        <v>244</v>
      </c>
      <c r="D32" s="2">
        <v>1</v>
      </c>
      <c r="E32" s="299" t="s">
        <v>267</v>
      </c>
      <c r="F32" s="299" t="s">
        <v>241</v>
      </c>
      <c r="G32" s="32" t="s">
        <v>267</v>
      </c>
      <c r="H32" s="275"/>
      <c r="I32" s="246"/>
      <c r="J32" s="246"/>
      <c r="K32" s="246"/>
    </row>
    <row r="33" spans="1:17" ht="11.1" customHeight="1" thickBot="1">
      <c r="A33" s="277"/>
      <c r="B33" s="150"/>
      <c r="C33" s="150"/>
      <c r="D33" s="150"/>
      <c r="E33" s="303"/>
      <c r="F33" s="303"/>
      <c r="G33" s="265"/>
    </row>
    <row r="34" spans="1:17" ht="24" thickTop="1" thickBot="1">
      <c r="A34" s="278" t="s">
        <v>141</v>
      </c>
      <c r="B34" s="312"/>
      <c r="C34" s="312"/>
      <c r="D34" s="312"/>
      <c r="E34" s="299"/>
      <c r="F34" s="299"/>
      <c r="G34" s="32"/>
    </row>
    <row r="35" spans="1:17" ht="48" customHeight="1" thickBot="1">
      <c r="A35" s="279" t="s">
        <v>242</v>
      </c>
      <c r="B35" s="2" t="s">
        <v>248</v>
      </c>
      <c r="C35" s="2" t="s">
        <v>244</v>
      </c>
      <c r="D35" s="2">
        <v>4</v>
      </c>
      <c r="E35" s="299" t="s">
        <v>206</v>
      </c>
      <c r="F35" s="299" t="s">
        <v>114</v>
      </c>
      <c r="G35" s="311" t="s">
        <v>333</v>
      </c>
      <c r="H35" s="275"/>
      <c r="I35" s="246"/>
      <c r="J35" s="246"/>
      <c r="K35" s="246"/>
    </row>
    <row r="36" spans="1:17" ht="6" customHeight="1" thickBot="1">
      <c r="A36" s="280"/>
      <c r="B36" s="8" t="s">
        <v>15</v>
      </c>
      <c r="C36" s="8" t="s">
        <v>15</v>
      </c>
      <c r="D36" s="152" t="s">
        <v>15</v>
      </c>
      <c r="E36" s="302" t="s">
        <v>15</v>
      </c>
      <c r="F36" s="302" t="s">
        <v>15</v>
      </c>
      <c r="G36" s="261" t="s">
        <v>15</v>
      </c>
    </row>
    <row r="37" spans="1:17" ht="30" customHeight="1" thickBot="1">
      <c r="A37" s="279" t="s">
        <v>142</v>
      </c>
      <c r="B37" s="8" t="s">
        <v>334</v>
      </c>
      <c r="C37" s="158" t="s">
        <v>64</v>
      </c>
      <c r="D37" s="133">
        <v>2</v>
      </c>
      <c r="E37" s="298" t="s">
        <v>335</v>
      </c>
      <c r="F37" s="298" t="s">
        <v>336</v>
      </c>
      <c r="G37" s="255" t="s">
        <v>336</v>
      </c>
      <c r="H37" s="275"/>
      <c r="I37" s="246"/>
      <c r="J37" s="246"/>
      <c r="K37" s="246"/>
    </row>
    <row r="38" spans="1:17" ht="30" customHeight="1" thickBot="1">
      <c r="A38" s="279" t="s">
        <v>247</v>
      </c>
      <c r="B38" s="39" t="s">
        <v>248</v>
      </c>
      <c r="C38" s="2" t="s">
        <v>244</v>
      </c>
      <c r="D38" s="2">
        <v>4.5</v>
      </c>
      <c r="E38" s="299" t="s">
        <v>146</v>
      </c>
      <c r="F38" s="299" t="s">
        <v>117</v>
      </c>
      <c r="G38" s="32" t="s">
        <v>146</v>
      </c>
      <c r="H38" s="275"/>
      <c r="I38" s="246"/>
      <c r="J38" s="246"/>
      <c r="K38" s="246"/>
      <c r="L38" t="s">
        <v>427</v>
      </c>
    </row>
    <row r="39" spans="1:17" ht="30" customHeight="1" thickBot="1">
      <c r="A39" s="281"/>
      <c r="B39" s="40" t="s">
        <v>249</v>
      </c>
      <c r="C39" s="8" t="s">
        <v>244</v>
      </c>
      <c r="D39" s="8">
        <v>4</v>
      </c>
      <c r="E39" s="298" t="s">
        <v>149</v>
      </c>
      <c r="F39" s="298" t="s">
        <v>267</v>
      </c>
      <c r="G39" s="255" t="s">
        <v>149</v>
      </c>
      <c r="H39" s="275"/>
      <c r="I39" s="246"/>
      <c r="J39" s="246"/>
      <c r="K39" s="246"/>
    </row>
    <row r="40" spans="1:17" ht="30" customHeight="1" thickBot="1">
      <c r="A40" s="279" t="s">
        <v>250</v>
      </c>
      <c r="B40" s="2" t="s">
        <v>251</v>
      </c>
      <c r="C40" s="319" t="s">
        <v>229</v>
      </c>
      <c r="D40" s="2">
        <v>1</v>
      </c>
      <c r="E40" s="314" t="s">
        <v>337</v>
      </c>
      <c r="F40" s="314" t="s">
        <v>229</v>
      </c>
      <c r="G40" s="315" t="s">
        <v>364</v>
      </c>
      <c r="H40" s="275"/>
      <c r="I40" s="246"/>
      <c r="J40" s="246"/>
      <c r="K40" s="246"/>
      <c r="Q40" t="s">
        <v>15</v>
      </c>
    </row>
    <row r="41" spans="1:17" ht="30" customHeight="1" thickBot="1">
      <c r="A41" s="279" t="s">
        <v>150</v>
      </c>
      <c r="B41" s="181" t="s">
        <v>121</v>
      </c>
      <c r="C41" s="4" t="s">
        <v>244</v>
      </c>
      <c r="D41" s="4">
        <v>1.5</v>
      </c>
      <c r="E41" s="304" t="s">
        <v>113</v>
      </c>
      <c r="F41" s="304" t="s">
        <v>338</v>
      </c>
      <c r="G41" s="268" t="s">
        <v>338</v>
      </c>
      <c r="H41" s="275"/>
      <c r="I41" s="246"/>
      <c r="J41" s="246"/>
      <c r="K41" s="246"/>
    </row>
    <row r="42" spans="1:17" ht="30" customHeight="1" thickBot="1">
      <c r="A42" s="135"/>
      <c r="B42" s="39" t="s">
        <v>254</v>
      </c>
      <c r="C42" s="313" t="s">
        <v>339</v>
      </c>
      <c r="D42" s="313">
        <v>2</v>
      </c>
      <c r="E42" s="317" t="s">
        <v>340</v>
      </c>
      <c r="F42" s="317" t="s">
        <v>225</v>
      </c>
      <c r="G42" s="318" t="s">
        <v>428</v>
      </c>
      <c r="H42" s="275"/>
      <c r="I42" s="246"/>
      <c r="J42" s="246"/>
      <c r="K42" s="246"/>
    </row>
    <row r="43" spans="1:17" ht="30" customHeight="1" thickBot="1">
      <c r="A43" s="135"/>
      <c r="B43" s="39" t="s">
        <v>254</v>
      </c>
      <c r="C43" s="313" t="s">
        <v>341</v>
      </c>
      <c r="D43" s="313">
        <v>2</v>
      </c>
      <c r="E43" s="317" t="s">
        <v>255</v>
      </c>
      <c r="F43" s="317" t="s">
        <v>225</v>
      </c>
      <c r="G43" s="318" t="s">
        <v>429</v>
      </c>
      <c r="H43" s="275"/>
      <c r="I43" s="246"/>
      <c r="J43" s="246"/>
      <c r="K43" s="246"/>
    </row>
    <row r="44" spans="1:17" ht="30" customHeight="1" thickBot="1">
      <c r="A44" s="135"/>
      <c r="B44" s="39" t="s">
        <v>256</v>
      </c>
      <c r="C44" s="313" t="s">
        <v>342</v>
      </c>
      <c r="D44" s="313">
        <v>2</v>
      </c>
      <c r="E44" s="320" t="s">
        <v>343</v>
      </c>
      <c r="F44" s="317" t="s">
        <v>225</v>
      </c>
      <c r="G44" s="318" t="s">
        <v>287</v>
      </c>
      <c r="H44" s="275"/>
      <c r="I44" s="246"/>
      <c r="J44" s="246"/>
      <c r="K44" s="246"/>
    </row>
    <row r="45" spans="1:17" ht="30" customHeight="1" thickBot="1">
      <c r="A45" s="135"/>
      <c r="B45" s="39" t="s">
        <v>256</v>
      </c>
      <c r="C45" s="313" t="s">
        <v>344</v>
      </c>
      <c r="D45" s="313">
        <v>2</v>
      </c>
      <c r="E45" s="317" t="s">
        <v>345</v>
      </c>
      <c r="F45" s="317" t="s">
        <v>225</v>
      </c>
      <c r="G45" s="318" t="s">
        <v>288</v>
      </c>
      <c r="H45" s="275"/>
      <c r="I45" s="246"/>
      <c r="J45" s="246"/>
      <c r="K45" s="246"/>
    </row>
    <row r="46" spans="1:17" ht="30" customHeight="1" thickBot="1">
      <c r="A46" s="135"/>
      <c r="B46" s="40" t="s">
        <v>259</v>
      </c>
      <c r="C46" s="8"/>
      <c r="D46" s="8">
        <v>2</v>
      </c>
      <c r="E46" s="298" t="s">
        <v>260</v>
      </c>
      <c r="F46" s="298" t="s">
        <v>156</v>
      </c>
      <c r="G46" s="255" t="s">
        <v>172</v>
      </c>
      <c r="H46" s="275"/>
      <c r="I46" s="246"/>
      <c r="J46" s="246"/>
      <c r="K46" s="246"/>
      <c r="L46" t="s">
        <v>15</v>
      </c>
    </row>
    <row r="47" spans="1:17" ht="23.4" thickBot="1">
      <c r="A47" s="153" t="s">
        <v>163</v>
      </c>
      <c r="B47" s="313"/>
      <c r="C47" s="313"/>
      <c r="D47" s="313"/>
      <c r="E47" s="299"/>
      <c r="F47" s="299"/>
      <c r="G47" s="32"/>
    </row>
    <row r="48" spans="1:17" ht="30" customHeight="1" thickBot="1">
      <c r="A48" s="39" t="s">
        <v>129</v>
      </c>
      <c r="B48" s="2"/>
      <c r="C48" s="2" t="s">
        <v>244</v>
      </c>
      <c r="D48" s="321">
        <v>3.5</v>
      </c>
      <c r="E48" s="299" t="s">
        <v>167</v>
      </c>
      <c r="F48" s="299" t="s">
        <v>207</v>
      </c>
      <c r="G48" s="32" t="s">
        <v>264</v>
      </c>
      <c r="H48" s="275"/>
      <c r="I48" s="246"/>
      <c r="J48" s="246"/>
      <c r="K48" s="246"/>
    </row>
    <row r="49" spans="1:12" ht="30" customHeight="1" thickBot="1">
      <c r="A49" s="39" t="s">
        <v>347</v>
      </c>
      <c r="B49" s="2"/>
      <c r="C49" s="313" t="s">
        <v>348</v>
      </c>
      <c r="D49" s="313">
        <v>3</v>
      </c>
      <c r="E49" s="317" t="s">
        <v>349</v>
      </c>
      <c r="F49" s="317" t="s">
        <v>225</v>
      </c>
      <c r="G49" s="318" t="s">
        <v>430</v>
      </c>
      <c r="H49" s="275"/>
      <c r="I49" s="246"/>
      <c r="J49" s="246"/>
      <c r="K49" s="246"/>
    </row>
    <row r="50" spans="1:12" ht="30" customHeight="1" thickBot="1">
      <c r="A50" s="39"/>
      <c r="B50" s="2"/>
      <c r="C50" s="313" t="s">
        <v>331</v>
      </c>
      <c r="D50" s="313">
        <v>0</v>
      </c>
      <c r="E50" s="317" t="s">
        <v>263</v>
      </c>
      <c r="F50" s="317" t="s">
        <v>15</v>
      </c>
      <c r="G50" s="318"/>
      <c r="H50" s="275"/>
      <c r="I50" s="246"/>
      <c r="J50" s="246"/>
      <c r="K50" s="246"/>
    </row>
    <row r="51" spans="1:12" ht="30" customHeight="1" thickBot="1">
      <c r="A51" s="39" t="s">
        <v>251</v>
      </c>
      <c r="B51" s="2"/>
      <c r="C51" s="322" t="s">
        <v>350</v>
      </c>
      <c r="D51" s="319">
        <v>4</v>
      </c>
      <c r="E51" s="323" t="s">
        <v>351</v>
      </c>
      <c r="F51" s="314" t="s">
        <v>229</v>
      </c>
      <c r="G51" s="315" t="s">
        <v>283</v>
      </c>
      <c r="H51" s="275"/>
      <c r="I51" s="246"/>
      <c r="J51" s="246"/>
      <c r="K51" s="246"/>
    </row>
    <row r="52" spans="1:12" ht="30" customHeight="1" thickBot="1">
      <c r="A52" s="39" t="s">
        <v>251</v>
      </c>
      <c r="B52" s="2"/>
      <c r="C52" s="322" t="s">
        <v>350</v>
      </c>
      <c r="D52" s="319">
        <v>4</v>
      </c>
      <c r="E52" s="314" t="s">
        <v>353</v>
      </c>
      <c r="F52" s="314" t="s">
        <v>229</v>
      </c>
      <c r="G52" s="315" t="s">
        <v>290</v>
      </c>
      <c r="H52" s="275"/>
      <c r="I52" s="246"/>
      <c r="J52" s="246"/>
      <c r="K52" s="246"/>
    </row>
    <row r="53" spans="1:12" ht="30" customHeight="1" thickBot="1">
      <c r="A53" s="39" t="s">
        <v>251</v>
      </c>
      <c r="B53" s="2"/>
      <c r="C53" s="322" t="s">
        <v>350</v>
      </c>
      <c r="D53" s="319">
        <v>4</v>
      </c>
      <c r="E53" s="314" t="s">
        <v>355</v>
      </c>
      <c r="F53" s="314" t="s">
        <v>229</v>
      </c>
      <c r="G53" s="315" t="s">
        <v>431</v>
      </c>
      <c r="H53" s="275"/>
      <c r="I53" s="246"/>
      <c r="J53" s="246"/>
      <c r="K53" s="246"/>
    </row>
    <row r="54" spans="1:12" ht="30" customHeight="1" thickBot="1">
      <c r="A54" s="39"/>
      <c r="B54" s="2"/>
      <c r="C54" s="322" t="s">
        <v>350</v>
      </c>
      <c r="D54" s="319">
        <v>4</v>
      </c>
      <c r="E54" s="314"/>
      <c r="F54" s="314"/>
      <c r="G54" s="315" t="s">
        <v>432</v>
      </c>
      <c r="H54" s="275"/>
      <c r="I54" s="246"/>
      <c r="J54" s="246"/>
      <c r="K54" s="246"/>
    </row>
    <row r="55" spans="1:12" ht="30" customHeight="1" thickBot="1">
      <c r="A55" s="39"/>
      <c r="B55" s="2"/>
      <c r="C55" s="322" t="s">
        <v>350</v>
      </c>
      <c r="D55" s="319">
        <v>4</v>
      </c>
      <c r="E55" s="314"/>
      <c r="F55" s="314"/>
      <c r="G55" s="315" t="s">
        <v>433</v>
      </c>
      <c r="H55" s="275"/>
      <c r="I55" s="246"/>
      <c r="J55" s="246"/>
      <c r="K55" s="246"/>
    </row>
    <row r="56" spans="1:12" ht="30" customHeight="1" thickBot="1">
      <c r="A56" s="39" t="s">
        <v>171</v>
      </c>
      <c r="B56" s="2"/>
      <c r="C56" s="2" t="s">
        <v>244</v>
      </c>
      <c r="D56" s="2">
        <v>0</v>
      </c>
      <c r="E56" s="299" t="s">
        <v>299</v>
      </c>
      <c r="F56" s="299" t="s">
        <v>172</v>
      </c>
      <c r="G56" s="32" t="s">
        <v>299</v>
      </c>
      <c r="H56" s="275"/>
      <c r="I56" s="246"/>
      <c r="J56" s="246"/>
      <c r="K56" s="246"/>
      <c r="L56" t="s">
        <v>15</v>
      </c>
    </row>
    <row r="57" spans="1:12" ht="30" customHeight="1" thickBot="1">
      <c r="A57" s="39" t="s">
        <v>171</v>
      </c>
      <c r="B57" s="2"/>
      <c r="C57" s="2" t="s">
        <v>244</v>
      </c>
      <c r="D57" s="2">
        <v>2.5</v>
      </c>
      <c r="E57" s="305" t="s">
        <v>15</v>
      </c>
      <c r="F57" s="299" t="s">
        <v>165</v>
      </c>
      <c r="G57" s="32" t="s">
        <v>173</v>
      </c>
      <c r="H57" s="275" t="s">
        <v>15</v>
      </c>
      <c r="I57" s="246"/>
      <c r="J57" s="246"/>
      <c r="K57" s="246"/>
    </row>
    <row r="58" spans="1:12" ht="6" customHeight="1" thickBot="1">
      <c r="A58" s="45"/>
      <c r="B58" s="151"/>
      <c r="C58" s="151"/>
      <c r="D58" s="151"/>
      <c r="E58" s="297"/>
      <c r="F58" s="297"/>
      <c r="G58" s="252"/>
    </row>
    <row r="59" spans="1:12" ht="21.6" thickTop="1">
      <c r="A59" s="42" t="s">
        <v>174</v>
      </c>
      <c r="B59" s="313"/>
      <c r="C59" s="313"/>
      <c r="D59" s="313"/>
      <c r="E59" s="306"/>
      <c r="F59" s="306"/>
      <c r="G59" s="235"/>
    </row>
    <row r="60" spans="1:12" ht="30" customHeight="1">
      <c r="A60" s="39" t="s">
        <v>358</v>
      </c>
      <c r="B60" s="324" t="s">
        <v>269</v>
      </c>
      <c r="C60" s="313"/>
      <c r="D60" s="2">
        <v>0</v>
      </c>
      <c r="E60" s="299" t="str">
        <f>E5</f>
        <v>I. Fairnie</v>
      </c>
      <c r="F60" s="299" t="str">
        <f>F5</f>
        <v>L. Combes</v>
      </c>
      <c r="G60" s="32" t="str">
        <f>G5</f>
        <v>I. Fairnie</v>
      </c>
    </row>
    <row r="61" spans="1:12" ht="30" customHeight="1">
      <c r="A61" s="39" t="s">
        <v>358</v>
      </c>
      <c r="B61" s="324" t="s">
        <v>359</v>
      </c>
      <c r="C61" s="313"/>
      <c r="D61" s="2">
        <v>2</v>
      </c>
      <c r="E61" s="299" t="str">
        <f>E56</f>
        <v>J. Hall</v>
      </c>
      <c r="F61" s="299" t="str">
        <f>F56</f>
        <v>G. Dunbar</v>
      </c>
      <c r="G61" s="32" t="s">
        <v>206</v>
      </c>
    </row>
    <row r="62" spans="1:12" ht="30" customHeight="1">
      <c r="A62" s="39" t="s">
        <v>358</v>
      </c>
      <c r="B62" s="324" t="s">
        <v>359</v>
      </c>
      <c r="C62" s="313"/>
      <c r="D62" s="2">
        <v>1.5</v>
      </c>
      <c r="E62" s="299" t="str">
        <f>E57</f>
        <v xml:space="preserve"> </v>
      </c>
      <c r="F62" s="299" t="str">
        <f>F57</f>
        <v>C. Dawson</v>
      </c>
      <c r="G62" s="32" t="s">
        <v>172</v>
      </c>
      <c r="H62" t="s">
        <v>15</v>
      </c>
    </row>
    <row r="63" spans="1:12" ht="30" customHeight="1">
      <c r="A63" s="39" t="s">
        <v>270</v>
      </c>
      <c r="B63" s="324" t="s">
        <v>361</v>
      </c>
      <c r="C63" s="2"/>
      <c r="D63" s="2">
        <v>2</v>
      </c>
      <c r="E63" s="299" t="s">
        <v>111</v>
      </c>
      <c r="F63" s="299" t="s">
        <v>111</v>
      </c>
      <c r="G63" s="32" t="s">
        <v>111</v>
      </c>
    </row>
    <row r="64" spans="1:12" ht="30" customHeight="1">
      <c r="A64" s="39" t="s">
        <v>270</v>
      </c>
      <c r="B64" s="324" t="s">
        <v>361</v>
      </c>
      <c r="C64" s="2"/>
      <c r="D64" s="2">
        <v>1</v>
      </c>
      <c r="E64" s="299" t="s">
        <v>161</v>
      </c>
      <c r="F64" s="299" t="s">
        <v>161</v>
      </c>
      <c r="G64" s="32" t="s">
        <v>161</v>
      </c>
    </row>
    <row r="65" spans="1:8" ht="30" customHeight="1" thickBot="1">
      <c r="A65" s="41" t="s">
        <v>176</v>
      </c>
      <c r="B65" s="204" t="s">
        <v>359</v>
      </c>
      <c r="C65" s="11"/>
      <c r="D65" s="11">
        <v>0</v>
      </c>
      <c r="E65" s="297" t="s">
        <v>177</v>
      </c>
      <c r="F65" s="297" t="s">
        <v>15</v>
      </c>
      <c r="G65" s="252" t="s">
        <v>177</v>
      </c>
    </row>
    <row r="66" spans="1:8" s="243" customFormat="1" ht="21.6" thickTop="1">
      <c r="A66" s="241" t="s">
        <v>178</v>
      </c>
      <c r="B66" s="325"/>
      <c r="C66" s="325"/>
      <c r="D66" s="325"/>
      <c r="E66" s="306"/>
      <c r="F66" s="306"/>
      <c r="G66" s="271"/>
    </row>
    <row r="67" spans="1:8" s="243" customFormat="1" ht="21">
      <c r="A67" s="244" t="s">
        <v>15</v>
      </c>
      <c r="B67" s="326" t="s">
        <v>248</v>
      </c>
      <c r="C67" s="326"/>
      <c r="D67" s="326" t="s">
        <v>15</v>
      </c>
      <c r="E67" s="299" t="str">
        <f>E35</f>
        <v>R. Philp</v>
      </c>
      <c r="F67" s="299" t="str">
        <f>F35</f>
        <v>C. Pearson</v>
      </c>
      <c r="G67" s="327" t="s">
        <v>206</v>
      </c>
    </row>
    <row r="68" spans="1:8" s="243" customFormat="1" ht="21">
      <c r="A68" s="244"/>
      <c r="B68" s="326" t="s">
        <v>363</v>
      </c>
      <c r="C68" s="326"/>
      <c r="D68" s="326" t="s">
        <v>15</v>
      </c>
      <c r="E68" s="299" t="str">
        <f>E39</f>
        <v>T. Haeusler</v>
      </c>
      <c r="F68" s="299" t="str">
        <f>F57</f>
        <v>C. Dawson</v>
      </c>
      <c r="G68" s="327" t="str">
        <f>G39</f>
        <v>T. Haeusler</v>
      </c>
    </row>
    <row r="69" spans="1:8" ht="8.1" customHeight="1" thickBot="1">
      <c r="A69" s="41"/>
      <c r="B69" s="11"/>
      <c r="C69" s="11"/>
      <c r="D69" s="11"/>
      <c r="E69" s="307"/>
      <c r="F69" s="307"/>
      <c r="G69" s="11"/>
    </row>
    <row r="70" spans="1:8" ht="16.2" thickTop="1"/>
    <row r="71" spans="1:8">
      <c r="A71" s="73"/>
      <c r="B71" s="73"/>
      <c r="C71" s="73" t="s">
        <v>15</v>
      </c>
      <c r="D71" t="s">
        <v>434</v>
      </c>
      <c r="E71" s="309" t="s">
        <v>435</v>
      </c>
      <c r="G71" s="211"/>
    </row>
    <row r="72" spans="1:8">
      <c r="A72" s="73"/>
      <c r="B72" s="73"/>
      <c r="C72" s="73"/>
      <c r="E72" s="310">
        <f>SUM(D7:D71)</f>
        <v>108</v>
      </c>
      <c r="G72" s="229">
        <f>1768.55+414.6</f>
        <v>2183.15</v>
      </c>
      <c r="H72" t="s">
        <v>436</v>
      </c>
    </row>
    <row r="73" spans="1:8" ht="21">
      <c r="A73" s="73"/>
      <c r="B73" s="73" t="s">
        <v>437</v>
      </c>
      <c r="C73" t="s">
        <v>15</v>
      </c>
      <c r="D73" s="32">
        <f>SUM(D7:D68)</f>
        <v>108</v>
      </c>
      <c r="E73" s="310">
        <v>15</v>
      </c>
      <c r="F73" s="328">
        <f>E73/E72</f>
        <v>0.1388888888888889</v>
      </c>
      <c r="G73" s="231" t="s">
        <v>15</v>
      </c>
    </row>
    <row r="74" spans="1:8" s="32" customFormat="1" ht="21">
      <c r="A74"/>
      <c r="B74" s="73" t="s">
        <v>438</v>
      </c>
      <c r="C74" t="s">
        <v>15</v>
      </c>
      <c r="D74" s="32">
        <f>D50+D49+D45+D44+D43+D42+D30+D28</f>
        <v>17</v>
      </c>
      <c r="E74" s="310">
        <v>12</v>
      </c>
      <c r="F74" s="328">
        <f>E74/E72</f>
        <v>0.1111111111111111</v>
      </c>
      <c r="G74" s="231">
        <f>D74/D73*G72</f>
        <v>343.64398148148149</v>
      </c>
      <c r="H74" s="329">
        <v>380</v>
      </c>
    </row>
    <row r="75" spans="1:8" s="32" customFormat="1" ht="21">
      <c r="A75" s="73"/>
      <c r="B75" s="73" t="s">
        <v>229</v>
      </c>
      <c r="C75" t="s">
        <v>15</v>
      </c>
      <c r="D75" s="32">
        <f>D55+D54+D53+D52+D51+D40+D25+D24+D23</f>
        <v>23.5</v>
      </c>
      <c r="E75" s="310">
        <v>12</v>
      </c>
      <c r="F75" s="328">
        <f>E75/E72</f>
        <v>0.1111111111111111</v>
      </c>
      <c r="G75" s="231">
        <f>D75/D73*G72</f>
        <v>475.03726851851854</v>
      </c>
      <c r="H75" s="329">
        <v>400</v>
      </c>
    </row>
    <row r="76" spans="1:8" s="32" customFormat="1" ht="21">
      <c r="A76" s="42" t="s">
        <v>15</v>
      </c>
      <c r="B76" s="73" t="s">
        <v>276</v>
      </c>
      <c r="C76" t="s">
        <v>15</v>
      </c>
      <c r="D76" s="32">
        <f>D73-D74-D75</f>
        <v>67.5</v>
      </c>
      <c r="E76" s="310">
        <f>E72-E73-E74-E75</f>
        <v>69</v>
      </c>
      <c r="F76" s="328">
        <f>E76/E72</f>
        <v>0.63888888888888884</v>
      </c>
      <c r="G76" s="231">
        <f>G72-G74-G75</f>
        <v>1364.46875</v>
      </c>
      <c r="H76" s="316"/>
    </row>
    <row r="77" spans="1:8" s="32" customFormat="1" ht="21">
      <c r="A77" s="42" t="s">
        <v>15</v>
      </c>
      <c r="B77"/>
      <c r="E77" s="299"/>
      <c r="F77" s="299"/>
    </row>
    <row r="78" spans="1:8" s="32" customFormat="1" ht="21">
      <c r="A78" s="42" t="s">
        <v>15</v>
      </c>
      <c r="B78"/>
      <c r="C78"/>
      <c r="D78"/>
      <c r="E78" s="308"/>
      <c r="F78" s="308"/>
      <c r="G78"/>
    </row>
    <row r="79" spans="1:8" s="32" customFormat="1" ht="21">
      <c r="A79" s="42" t="s">
        <v>15</v>
      </c>
      <c r="B79"/>
      <c r="C79"/>
      <c r="D79"/>
      <c r="E79" s="308"/>
      <c r="F79" s="308"/>
      <c r="G79"/>
    </row>
    <row r="80" spans="1:8" s="32" customFormat="1" ht="21">
      <c r="A80" s="42" t="s">
        <v>15</v>
      </c>
      <c r="B80"/>
      <c r="C80"/>
      <c r="D80"/>
      <c r="E80" s="308"/>
      <c r="F80" s="308"/>
      <c r="G80"/>
    </row>
    <row r="81" spans="1:7" s="32" customFormat="1" ht="21">
      <c r="A81" s="42" t="s">
        <v>15</v>
      </c>
      <c r="B81"/>
      <c r="C81"/>
      <c r="D81"/>
      <c r="E81" s="308"/>
      <c r="F81" s="308"/>
      <c r="G81"/>
    </row>
  </sheetData>
  <pageMargins left="0" right="0" top="0" bottom="0" header="0.3" footer="0.3"/>
  <pageSetup paperSize="9" scale="35" orientation="landscape" horizontalDpi="0" verticalDpi="0" copies="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F215A-4B63-6743-B083-3A0A8D52364B}">
  <sheetPr>
    <pageSetUpPr fitToPage="1"/>
  </sheetPr>
  <dimension ref="A1:O78"/>
  <sheetViews>
    <sheetView topLeftCell="A47" workbookViewId="0">
      <selection activeCell="V28" sqref="V28"/>
    </sheetView>
  </sheetViews>
  <sheetFormatPr defaultColWidth="11" defaultRowHeight="15.6"/>
  <cols>
    <col min="1" max="1" width="43.59765625" customWidth="1"/>
    <col min="2" max="2" width="20.8984375" customWidth="1"/>
    <col min="3" max="3" width="12.8984375" customWidth="1"/>
    <col min="4" max="4" width="7.5" customWidth="1"/>
    <col min="5" max="5" width="27.8984375" customWidth="1"/>
    <col min="6" max="6" width="32.8984375" customWidth="1"/>
    <col min="7" max="7" width="16.09765625" customWidth="1"/>
    <col min="8" max="8" width="32.59765625" customWidth="1"/>
    <col min="9" max="9" width="19.59765625" customWidth="1"/>
    <col min="10" max="10" width="10.8984375" customWidth="1"/>
  </cols>
  <sheetData>
    <row r="1" spans="1:11" s="283" customFormat="1" ht="31.2">
      <c r="A1" s="282" t="s">
        <v>302</v>
      </c>
      <c r="B1" s="282"/>
      <c r="C1" s="282"/>
      <c r="D1" s="282"/>
    </row>
    <row r="2" spans="1:11" ht="23.4" thickBot="1">
      <c r="A2" s="14" t="s">
        <v>84</v>
      </c>
      <c r="B2" s="14"/>
      <c r="C2" s="14"/>
      <c r="D2" s="14" t="s">
        <v>192</v>
      </c>
      <c r="E2" s="156">
        <v>43197</v>
      </c>
      <c r="F2" s="156" t="s">
        <v>193</v>
      </c>
      <c r="G2" s="156" t="s">
        <v>17</v>
      </c>
      <c r="H2" s="156" t="s">
        <v>194</v>
      </c>
      <c r="I2" s="156" t="s">
        <v>17</v>
      </c>
    </row>
    <row r="3" spans="1:11" ht="24" thickTop="1" thickBot="1">
      <c r="A3" s="20" t="s">
        <v>195</v>
      </c>
      <c r="B3" s="13" t="s">
        <v>196</v>
      </c>
      <c r="C3" s="146"/>
      <c r="D3" s="146"/>
      <c r="E3" s="219"/>
    </row>
    <row r="4" spans="1:11" ht="36" customHeight="1" thickBot="1">
      <c r="B4" s="6" t="s">
        <v>197</v>
      </c>
      <c r="C4" s="6"/>
      <c r="D4" s="6" t="s">
        <v>15</v>
      </c>
      <c r="E4" s="219" t="s">
        <v>104</v>
      </c>
      <c r="F4" s="275"/>
      <c r="G4" s="246"/>
      <c r="H4" s="246"/>
      <c r="I4" s="246"/>
      <c r="K4" t="s">
        <v>15</v>
      </c>
    </row>
    <row r="5" spans="1:11" ht="36" customHeight="1" thickBot="1">
      <c r="A5" s="135"/>
      <c r="B5" s="6" t="s">
        <v>200</v>
      </c>
      <c r="C5" s="6"/>
      <c r="D5" s="6"/>
      <c r="E5" s="219" t="s">
        <v>130</v>
      </c>
      <c r="F5" s="275"/>
      <c r="G5" s="246"/>
      <c r="H5" s="246"/>
      <c r="I5" s="246"/>
      <c r="J5" t="s">
        <v>15</v>
      </c>
      <c r="K5" t="s">
        <v>15</v>
      </c>
    </row>
    <row r="6" spans="1:11" ht="9.9" customHeight="1" thickBot="1">
      <c r="A6" s="21"/>
      <c r="B6" s="143"/>
      <c r="C6" s="143"/>
      <c r="D6" s="143"/>
      <c r="E6" s="252"/>
    </row>
    <row r="7" spans="1:11" ht="23.4" thickTop="1">
      <c r="A7" s="239" t="s">
        <v>306</v>
      </c>
      <c r="B7" s="240"/>
      <c r="C7" s="240"/>
      <c r="D7" s="8">
        <v>3</v>
      </c>
      <c r="E7" s="255" t="s">
        <v>203</v>
      </c>
      <c r="J7" t="s">
        <v>15</v>
      </c>
      <c r="K7" t="s">
        <v>15</v>
      </c>
    </row>
    <row r="8" spans="1:11" ht="21">
      <c r="A8" s="39" t="s">
        <v>307</v>
      </c>
      <c r="B8" s="6"/>
      <c r="C8" s="6"/>
      <c r="D8" s="6">
        <v>2.5</v>
      </c>
      <c r="E8" s="32" t="s">
        <v>110</v>
      </c>
    </row>
    <row r="9" spans="1:11" ht="21">
      <c r="A9" s="39" t="s">
        <v>308</v>
      </c>
      <c r="B9" s="6"/>
      <c r="C9" s="6"/>
      <c r="D9" s="6">
        <v>2</v>
      </c>
      <c r="E9" s="32" t="s">
        <v>114</v>
      </c>
    </row>
    <row r="10" spans="1:11" ht="21">
      <c r="A10" s="39" t="s">
        <v>308</v>
      </c>
      <c r="B10" s="6"/>
      <c r="C10" s="6"/>
      <c r="D10" s="6">
        <v>0</v>
      </c>
      <c r="E10" s="32" t="s">
        <v>161</v>
      </c>
    </row>
    <row r="11" spans="1:11" ht="21">
      <c r="A11" s="39" t="s">
        <v>308</v>
      </c>
      <c r="B11" s="6"/>
      <c r="C11" s="6"/>
      <c r="D11" s="6">
        <v>2.5</v>
      </c>
      <c r="E11" s="32" t="s">
        <v>113</v>
      </c>
    </row>
    <row r="12" spans="1:11" ht="21">
      <c r="A12" s="40" t="s">
        <v>308</v>
      </c>
      <c r="B12" s="8"/>
      <c r="C12" s="8"/>
      <c r="D12" s="8">
        <v>2</v>
      </c>
      <c r="E12" s="255" t="s">
        <v>111</v>
      </c>
    </row>
    <row r="13" spans="1:11" ht="21">
      <c r="A13" s="39" t="s">
        <v>309</v>
      </c>
      <c r="B13" s="6"/>
      <c r="C13" s="6"/>
      <c r="D13" s="6">
        <v>0.5</v>
      </c>
      <c r="E13" s="32" t="s">
        <v>114</v>
      </c>
    </row>
    <row r="14" spans="1:11" ht="21">
      <c r="A14" s="39" t="s">
        <v>310</v>
      </c>
      <c r="B14" s="6"/>
      <c r="C14" s="6"/>
      <c r="D14" s="6">
        <v>2</v>
      </c>
      <c r="E14" s="32" t="s">
        <v>439</v>
      </c>
    </row>
    <row r="15" spans="1:11" ht="21">
      <c r="A15" s="39" t="s">
        <v>310</v>
      </c>
      <c r="B15" s="6"/>
      <c r="C15" s="6"/>
      <c r="D15" s="6">
        <v>1</v>
      </c>
      <c r="E15" s="32" t="s">
        <v>117</v>
      </c>
    </row>
    <row r="16" spans="1:11" ht="8.1" customHeight="1" thickBot="1">
      <c r="A16" s="41" t="s">
        <v>15</v>
      </c>
      <c r="B16" s="11"/>
      <c r="C16" s="11"/>
      <c r="D16" s="11" t="s">
        <v>15</v>
      </c>
      <c r="E16" s="252" t="s">
        <v>15</v>
      </c>
    </row>
    <row r="17" spans="1:10" ht="23.4" thickTop="1">
      <c r="A17" s="13" t="s">
        <v>119</v>
      </c>
      <c r="B17" s="146"/>
      <c r="C17" s="146" t="s">
        <v>312</v>
      </c>
      <c r="D17" s="146"/>
      <c r="E17" s="32"/>
    </row>
    <row r="18" spans="1:10" ht="21.6" thickBot="1">
      <c r="A18" s="141" t="s">
        <v>120</v>
      </c>
      <c r="B18" s="149"/>
      <c r="C18" s="149"/>
      <c r="D18" s="149"/>
      <c r="E18" s="249"/>
    </row>
    <row r="19" spans="1:10" ht="30" customHeight="1" thickBot="1">
      <c r="A19" s="135"/>
      <c r="B19" s="6" t="s">
        <v>313</v>
      </c>
      <c r="C19" s="6" t="s">
        <v>244</v>
      </c>
      <c r="D19" s="6">
        <v>0</v>
      </c>
      <c r="E19" s="249" t="s">
        <v>311</v>
      </c>
      <c r="F19" s="275"/>
      <c r="G19" s="246"/>
      <c r="H19" s="246"/>
      <c r="I19" s="246"/>
      <c r="J19" t="s">
        <v>15</v>
      </c>
    </row>
    <row r="20" spans="1:10" ht="30" customHeight="1" thickBot="1">
      <c r="A20" s="135"/>
      <c r="B20" s="6" t="s">
        <v>314</v>
      </c>
      <c r="C20" s="6" t="s">
        <v>244</v>
      </c>
      <c r="D20" s="6">
        <v>0</v>
      </c>
      <c r="E20" s="249" t="s">
        <v>311</v>
      </c>
      <c r="F20" s="275"/>
      <c r="G20" s="246"/>
      <c r="H20" s="246"/>
      <c r="I20" s="246"/>
    </row>
    <row r="21" spans="1:10" ht="30" customHeight="1" thickBot="1">
      <c r="A21" s="135"/>
      <c r="B21" s="6" t="s">
        <v>388</v>
      </c>
      <c r="C21" s="6" t="s">
        <v>244</v>
      </c>
      <c r="D21" s="6">
        <v>0</v>
      </c>
      <c r="E21" s="249" t="s">
        <v>316</v>
      </c>
      <c r="F21" s="275"/>
      <c r="G21" s="246"/>
      <c r="H21" s="246"/>
      <c r="I21" s="246"/>
    </row>
    <row r="22" spans="1:10" ht="21.6" thickBot="1">
      <c r="A22" s="141" t="s">
        <v>317</v>
      </c>
      <c r="B22" s="149"/>
      <c r="C22" s="149"/>
      <c r="D22" s="6">
        <v>3.5</v>
      </c>
      <c r="E22" s="249" t="s">
        <v>125</v>
      </c>
      <c r="F22" s="15"/>
      <c r="G22" s="15"/>
      <c r="H22" s="15"/>
      <c r="I22" s="15"/>
      <c r="J22" s="15"/>
    </row>
    <row r="23" spans="1:10" ht="27" customHeight="1" thickBot="1">
      <c r="A23" s="50" t="s">
        <v>319</v>
      </c>
      <c r="B23" s="6" t="s">
        <v>251</v>
      </c>
      <c r="C23" s="6" t="s">
        <v>244</v>
      </c>
      <c r="D23" s="6">
        <v>4</v>
      </c>
      <c r="E23" s="291" t="s">
        <v>440</v>
      </c>
      <c r="F23" s="275"/>
      <c r="G23" s="246"/>
      <c r="H23" s="246"/>
      <c r="I23" s="246"/>
    </row>
    <row r="24" spans="1:10" ht="24.9" customHeight="1" thickBot="1">
      <c r="A24" s="286" t="s">
        <v>321</v>
      </c>
      <c r="B24" s="8" t="s">
        <v>251</v>
      </c>
      <c r="C24" s="8" t="s">
        <v>244</v>
      </c>
      <c r="D24" s="8">
        <v>4</v>
      </c>
      <c r="E24" s="292" t="s">
        <v>441</v>
      </c>
      <c r="F24" s="275"/>
      <c r="G24" s="246"/>
      <c r="H24" s="246"/>
      <c r="I24" s="246"/>
    </row>
    <row r="25" spans="1:10" ht="36" customHeight="1" thickBot="1">
      <c r="A25" s="141" t="s">
        <v>323</v>
      </c>
      <c r="B25" s="149"/>
      <c r="C25" s="149"/>
      <c r="D25" s="149"/>
      <c r="E25" s="219"/>
    </row>
    <row r="26" spans="1:10" ht="30" customHeight="1" thickBot="1">
      <c r="A26" s="50" t="s">
        <v>324</v>
      </c>
      <c r="B26" s="6" t="s">
        <v>129</v>
      </c>
      <c r="C26" s="149"/>
      <c r="D26" s="6">
        <v>4</v>
      </c>
      <c r="E26" s="249" t="s">
        <v>219</v>
      </c>
      <c r="F26" s="275"/>
      <c r="G26" s="246"/>
      <c r="H26" s="246"/>
      <c r="I26" s="246"/>
      <c r="J26" t="s">
        <v>15</v>
      </c>
    </row>
    <row r="27" spans="1:10" ht="30" customHeight="1" thickBot="1">
      <c r="A27" s="286" t="s">
        <v>325</v>
      </c>
      <c r="B27" s="8" t="s">
        <v>254</v>
      </c>
      <c r="C27" s="152" t="s">
        <v>329</v>
      </c>
      <c r="D27" s="152">
        <v>3.5</v>
      </c>
      <c r="E27" s="261" t="s">
        <v>442</v>
      </c>
      <c r="F27" s="275"/>
      <c r="G27" s="246"/>
      <c r="H27" s="246"/>
      <c r="I27" s="246"/>
    </row>
    <row r="28" spans="1:10" ht="30" customHeight="1" thickBot="1">
      <c r="A28" s="50" t="s">
        <v>324</v>
      </c>
      <c r="B28" s="6" t="s">
        <v>171</v>
      </c>
      <c r="C28" s="6"/>
      <c r="D28" s="6">
        <v>3</v>
      </c>
      <c r="E28" s="249" t="s">
        <v>235</v>
      </c>
      <c r="F28" s="275"/>
      <c r="G28" s="246"/>
      <c r="H28" s="246"/>
      <c r="I28" s="246"/>
    </row>
    <row r="29" spans="1:10" ht="30" customHeight="1" thickBot="1">
      <c r="A29" s="50" t="s">
        <v>325</v>
      </c>
      <c r="B29" s="6" t="s">
        <v>330</v>
      </c>
      <c r="C29" s="149" t="s">
        <v>331</v>
      </c>
      <c r="D29" s="149">
        <v>2</v>
      </c>
      <c r="E29" s="263" t="s">
        <v>443</v>
      </c>
      <c r="F29" s="275"/>
      <c r="G29" s="246"/>
      <c r="H29" s="246"/>
      <c r="I29" s="246"/>
    </row>
    <row r="30" spans="1:10" ht="30" customHeight="1" thickBot="1">
      <c r="A30" s="287" t="s">
        <v>325</v>
      </c>
      <c r="B30" s="15" t="s">
        <v>332</v>
      </c>
      <c r="C30" s="6" t="s">
        <v>244</v>
      </c>
      <c r="D30" s="15">
        <v>3</v>
      </c>
      <c r="E30" s="249" t="s">
        <v>241</v>
      </c>
      <c r="F30" s="275"/>
      <c r="G30" s="246"/>
      <c r="H30" s="246"/>
      <c r="I30" s="246"/>
    </row>
    <row r="31" spans="1:10" ht="11.1" customHeight="1" thickBot="1">
      <c r="A31" s="277"/>
      <c r="B31" s="150"/>
      <c r="C31" s="150"/>
      <c r="D31" s="150"/>
      <c r="E31" s="265"/>
    </row>
    <row r="32" spans="1:10" ht="24" thickTop="1" thickBot="1">
      <c r="A32" s="278" t="s">
        <v>141</v>
      </c>
      <c r="B32" s="146"/>
      <c r="C32" s="146"/>
      <c r="D32" s="146"/>
      <c r="E32" s="32"/>
    </row>
    <row r="33" spans="1:15" ht="36" customHeight="1" thickBot="1">
      <c r="A33" s="279" t="s">
        <v>242</v>
      </c>
      <c r="B33" s="15" t="s">
        <v>248</v>
      </c>
      <c r="C33" s="6" t="s">
        <v>244</v>
      </c>
      <c r="D33" s="6">
        <v>5</v>
      </c>
      <c r="E33" s="32" t="s">
        <v>114</v>
      </c>
      <c r="F33" s="275"/>
      <c r="G33" s="246"/>
      <c r="H33" s="246"/>
      <c r="I33" s="246"/>
    </row>
    <row r="34" spans="1:15" ht="6" customHeight="1" thickBot="1">
      <c r="A34" s="280"/>
      <c r="B34" s="52" t="s">
        <v>15</v>
      </c>
      <c r="C34" s="8" t="s">
        <v>15</v>
      </c>
      <c r="D34" s="152" t="s">
        <v>15</v>
      </c>
      <c r="E34" s="261" t="s">
        <v>15</v>
      </c>
    </row>
    <row r="35" spans="1:15" ht="30" customHeight="1" thickBot="1">
      <c r="A35" s="279" t="s">
        <v>142</v>
      </c>
      <c r="B35" s="8" t="s">
        <v>334</v>
      </c>
      <c r="C35" s="158" t="s">
        <v>64</v>
      </c>
      <c r="D35" s="133">
        <v>2</v>
      </c>
      <c r="E35" s="254" t="s">
        <v>336</v>
      </c>
      <c r="F35" s="275"/>
      <c r="G35" s="246"/>
      <c r="H35" s="246"/>
      <c r="I35" s="246"/>
    </row>
    <row r="36" spans="1:15" ht="30" customHeight="1" thickBot="1">
      <c r="A36" s="279" t="s">
        <v>247</v>
      </c>
      <c r="B36" s="39" t="s">
        <v>248</v>
      </c>
      <c r="C36" s="6" t="s">
        <v>244</v>
      </c>
      <c r="D36" s="6">
        <v>1.5</v>
      </c>
      <c r="E36" s="75" t="s">
        <v>117</v>
      </c>
      <c r="F36" s="275"/>
      <c r="G36" s="246"/>
      <c r="H36" s="246"/>
      <c r="I36" s="246"/>
      <c r="J36" t="s">
        <v>15</v>
      </c>
    </row>
    <row r="37" spans="1:15" ht="30" customHeight="1" thickBot="1">
      <c r="A37" s="281"/>
      <c r="B37" s="40" t="s">
        <v>249</v>
      </c>
      <c r="C37" s="8" t="s">
        <v>244</v>
      </c>
      <c r="D37" s="8">
        <v>2</v>
      </c>
      <c r="E37" s="254" t="s">
        <v>206</v>
      </c>
      <c r="F37" s="275"/>
      <c r="G37" s="246"/>
      <c r="H37" s="246"/>
      <c r="I37" s="246"/>
    </row>
    <row r="38" spans="1:15" ht="30" customHeight="1" thickBot="1">
      <c r="A38" s="279" t="s">
        <v>250</v>
      </c>
      <c r="B38" s="15" t="s">
        <v>251</v>
      </c>
      <c r="C38" s="154" t="s">
        <v>229</v>
      </c>
      <c r="D38" s="6">
        <v>2.5</v>
      </c>
      <c r="E38" s="257" t="s">
        <v>290</v>
      </c>
      <c r="F38" s="275"/>
      <c r="G38" s="246"/>
      <c r="H38" s="246"/>
      <c r="I38" s="246"/>
      <c r="O38" t="s">
        <v>15</v>
      </c>
    </row>
    <row r="39" spans="1:15" ht="30" customHeight="1" thickBot="1">
      <c r="A39" s="279" t="s">
        <v>150</v>
      </c>
      <c r="B39" s="181" t="s">
        <v>121</v>
      </c>
      <c r="C39" s="4" t="s">
        <v>244</v>
      </c>
      <c r="D39" s="4">
        <v>1.5</v>
      </c>
      <c r="E39" s="268" t="s">
        <v>338</v>
      </c>
      <c r="F39" s="275"/>
      <c r="G39" s="246"/>
      <c r="H39" s="246"/>
      <c r="I39" s="246"/>
    </row>
    <row r="40" spans="1:15" ht="30" customHeight="1" thickBot="1">
      <c r="A40" s="135"/>
      <c r="B40" s="39" t="s">
        <v>254</v>
      </c>
      <c r="C40" s="149" t="s">
        <v>339</v>
      </c>
      <c r="D40" s="149">
        <v>2</v>
      </c>
      <c r="E40" s="263" t="s">
        <v>301</v>
      </c>
      <c r="F40" s="275"/>
      <c r="G40" s="246"/>
      <c r="H40" s="246"/>
      <c r="I40" s="246"/>
    </row>
    <row r="41" spans="1:15" ht="30" customHeight="1" thickBot="1">
      <c r="A41" s="135"/>
      <c r="B41" s="39" t="s">
        <v>254</v>
      </c>
      <c r="C41" s="149" t="s">
        <v>341</v>
      </c>
      <c r="D41" s="149">
        <v>2</v>
      </c>
      <c r="E41" s="293" t="s">
        <v>444</v>
      </c>
      <c r="F41" s="275"/>
      <c r="G41" s="246"/>
      <c r="H41" s="246"/>
      <c r="I41" s="246"/>
    </row>
    <row r="42" spans="1:15" ht="30" customHeight="1" thickBot="1">
      <c r="A42" s="135"/>
      <c r="B42" s="44" t="s">
        <v>256</v>
      </c>
      <c r="C42" s="149" t="s">
        <v>342</v>
      </c>
      <c r="D42" s="149">
        <v>2</v>
      </c>
      <c r="E42" s="293" t="s">
        <v>287</v>
      </c>
      <c r="F42" s="275"/>
      <c r="G42" s="246"/>
      <c r="H42" s="246"/>
      <c r="I42" s="246"/>
    </row>
    <row r="43" spans="1:15" ht="30" customHeight="1" thickBot="1">
      <c r="A43" s="135"/>
      <c r="B43" s="44" t="s">
        <v>256</v>
      </c>
      <c r="C43" s="149" t="s">
        <v>344</v>
      </c>
      <c r="D43" s="149">
        <v>2</v>
      </c>
      <c r="E43" s="293" t="s">
        <v>445</v>
      </c>
      <c r="F43" s="275"/>
      <c r="G43" s="246"/>
      <c r="H43" s="246"/>
      <c r="I43" s="246"/>
    </row>
    <row r="44" spans="1:15" ht="30" customHeight="1" thickBot="1">
      <c r="A44" s="135"/>
      <c r="B44" s="40" t="s">
        <v>259</v>
      </c>
      <c r="C44" s="8"/>
      <c r="D44" s="8">
        <v>2</v>
      </c>
      <c r="E44" s="254" t="s">
        <v>156</v>
      </c>
      <c r="F44" s="275"/>
      <c r="G44" s="246"/>
      <c r="H44" s="246"/>
      <c r="I44" s="246"/>
      <c r="J44" t="s">
        <v>15</v>
      </c>
    </row>
    <row r="45" spans="1:15" ht="23.4" thickBot="1">
      <c r="A45" s="153" t="s">
        <v>163</v>
      </c>
      <c r="B45" s="149"/>
      <c r="C45" s="149"/>
      <c r="D45" s="149"/>
      <c r="E45" s="219"/>
    </row>
    <row r="46" spans="1:15" ht="30" customHeight="1" thickBot="1">
      <c r="A46" s="39" t="s">
        <v>446</v>
      </c>
      <c r="B46" s="6"/>
      <c r="C46" s="6" t="s">
        <v>244</v>
      </c>
      <c r="D46" s="171">
        <v>4</v>
      </c>
      <c r="E46" s="219" t="s">
        <v>207</v>
      </c>
      <c r="F46" s="275"/>
      <c r="G46" s="246"/>
      <c r="H46" s="246"/>
      <c r="I46" s="246"/>
    </row>
    <row r="47" spans="1:15" ht="30" customHeight="1" thickBot="1">
      <c r="A47" s="39" t="s">
        <v>347</v>
      </c>
      <c r="B47" s="6"/>
      <c r="C47" s="149" t="s">
        <v>348</v>
      </c>
      <c r="D47" s="149">
        <v>2.5</v>
      </c>
      <c r="E47" s="263" t="s">
        <v>447</v>
      </c>
      <c r="F47" s="275"/>
      <c r="G47" s="246"/>
      <c r="H47" s="246"/>
      <c r="I47" s="246"/>
    </row>
    <row r="48" spans="1:15" ht="30" customHeight="1" thickBot="1">
      <c r="A48" s="39"/>
      <c r="B48" s="6"/>
      <c r="C48" s="149" t="s">
        <v>15</v>
      </c>
      <c r="D48" s="149" t="s">
        <v>15</v>
      </c>
      <c r="E48" s="263" t="s">
        <v>15</v>
      </c>
      <c r="F48" s="275"/>
      <c r="G48" s="246"/>
      <c r="H48" s="246"/>
      <c r="I48" s="246"/>
    </row>
    <row r="49" spans="1:10" ht="30" customHeight="1" thickBot="1">
      <c r="A49" s="39" t="s">
        <v>251</v>
      </c>
      <c r="B49" s="6"/>
      <c r="C49" s="276" t="s">
        <v>350</v>
      </c>
      <c r="D49" s="154">
        <v>2.5</v>
      </c>
      <c r="E49" s="257" t="s">
        <v>422</v>
      </c>
      <c r="F49" s="275"/>
      <c r="G49" s="246"/>
      <c r="H49" s="246"/>
      <c r="I49" s="246"/>
    </row>
    <row r="50" spans="1:10" ht="30" customHeight="1" thickBot="1">
      <c r="A50" s="39" t="s">
        <v>251</v>
      </c>
      <c r="B50" s="15"/>
      <c r="C50" s="276" t="s">
        <v>350</v>
      </c>
      <c r="D50" s="154">
        <v>2.5</v>
      </c>
      <c r="E50" s="257" t="s">
        <v>292</v>
      </c>
      <c r="F50" s="275"/>
      <c r="G50" s="246"/>
      <c r="H50" s="246"/>
      <c r="I50" s="246"/>
    </row>
    <row r="51" spans="1:10" ht="30" customHeight="1" thickBot="1">
      <c r="A51" s="39" t="s">
        <v>251</v>
      </c>
      <c r="B51" s="15"/>
      <c r="C51" s="276" t="s">
        <v>350</v>
      </c>
      <c r="D51" s="154">
        <v>4</v>
      </c>
      <c r="E51" s="257" t="s">
        <v>431</v>
      </c>
      <c r="F51" s="275"/>
      <c r="G51" s="246"/>
      <c r="H51" s="246"/>
      <c r="I51" s="246"/>
    </row>
    <row r="52" spans="1:10" ht="30" customHeight="1" thickBot="1">
      <c r="A52" s="39"/>
      <c r="B52" s="15"/>
      <c r="C52" s="276" t="s">
        <v>350</v>
      </c>
      <c r="D52" s="154">
        <v>2.5</v>
      </c>
      <c r="E52" s="257" t="s">
        <v>448</v>
      </c>
      <c r="F52" s="275"/>
      <c r="G52" s="246"/>
      <c r="H52" s="246"/>
      <c r="I52" s="246"/>
    </row>
    <row r="53" spans="1:10" ht="30" customHeight="1" thickBot="1">
      <c r="A53" s="39" t="s">
        <v>171</v>
      </c>
      <c r="B53" s="6"/>
      <c r="C53" s="6" t="s">
        <v>244</v>
      </c>
      <c r="D53" s="6">
        <v>3</v>
      </c>
      <c r="E53" s="32" t="s">
        <v>172</v>
      </c>
      <c r="F53" s="275"/>
      <c r="G53" s="246"/>
      <c r="H53" s="246"/>
      <c r="I53" s="246"/>
      <c r="J53" t="s">
        <v>15</v>
      </c>
    </row>
    <row r="54" spans="1:10" ht="30" customHeight="1" thickBot="1">
      <c r="A54" s="39" t="s">
        <v>171</v>
      </c>
      <c r="B54" s="15"/>
      <c r="C54" s="6" t="s">
        <v>244</v>
      </c>
      <c r="D54" s="15">
        <v>3</v>
      </c>
      <c r="E54" s="32" t="s">
        <v>165</v>
      </c>
      <c r="F54" s="275"/>
      <c r="G54" s="246"/>
      <c r="H54" s="246"/>
      <c r="I54" s="246"/>
    </row>
    <row r="55" spans="1:10" ht="6" customHeight="1" thickBot="1">
      <c r="A55" s="45"/>
      <c r="B55" s="151"/>
      <c r="C55" s="151"/>
      <c r="D55" s="151"/>
      <c r="E55" s="252"/>
    </row>
    <row r="56" spans="1:10" ht="21.6" thickTop="1">
      <c r="A56" s="42" t="s">
        <v>174</v>
      </c>
      <c r="B56" s="149"/>
      <c r="C56" s="149"/>
      <c r="D56" s="149"/>
      <c r="E56" s="235"/>
    </row>
    <row r="57" spans="1:10" ht="30" customHeight="1">
      <c r="A57" s="39" t="s">
        <v>358</v>
      </c>
      <c r="B57" s="202" t="s">
        <v>269</v>
      </c>
      <c r="C57" s="149"/>
      <c r="D57" s="6">
        <v>0</v>
      </c>
      <c r="E57" s="249" t="str">
        <f>E5</f>
        <v>L. Combes</v>
      </c>
    </row>
    <row r="58" spans="1:10" ht="30" customHeight="1">
      <c r="A58" s="39" t="s">
        <v>358</v>
      </c>
      <c r="B58" s="203" t="s">
        <v>359</v>
      </c>
      <c r="C58" s="149"/>
      <c r="D58" s="6">
        <v>1.5</v>
      </c>
      <c r="E58" s="249" t="str">
        <f>E53</f>
        <v>G. Dunbar</v>
      </c>
    </row>
    <row r="59" spans="1:10" ht="30" customHeight="1">
      <c r="A59" s="39" t="s">
        <v>358</v>
      </c>
      <c r="B59" s="203" t="s">
        <v>359</v>
      </c>
      <c r="C59" s="149"/>
      <c r="D59" s="6">
        <v>1.5</v>
      </c>
      <c r="E59" s="249" t="str">
        <f>E54</f>
        <v>C. Dawson</v>
      </c>
      <c r="F59" t="s">
        <v>15</v>
      </c>
    </row>
    <row r="60" spans="1:10" ht="30" customHeight="1">
      <c r="A60" s="39" t="s">
        <v>270</v>
      </c>
      <c r="B60" s="203" t="s">
        <v>361</v>
      </c>
      <c r="C60" s="6"/>
      <c r="D60" s="6">
        <v>1.5</v>
      </c>
      <c r="E60" s="249" t="s">
        <v>111</v>
      </c>
    </row>
    <row r="61" spans="1:10" ht="30" customHeight="1">
      <c r="A61" s="39" t="s">
        <v>270</v>
      </c>
      <c r="B61" s="203" t="s">
        <v>361</v>
      </c>
      <c r="C61" s="6"/>
      <c r="D61" s="6">
        <v>1.5</v>
      </c>
      <c r="E61" s="249" t="s">
        <v>113</v>
      </c>
    </row>
    <row r="62" spans="1:10" ht="30" customHeight="1" thickBot="1">
      <c r="A62" s="41" t="s">
        <v>176</v>
      </c>
      <c r="B62" s="204" t="s">
        <v>359</v>
      </c>
      <c r="C62" s="11"/>
      <c r="D62" s="11" t="s">
        <v>15</v>
      </c>
      <c r="E62" s="252" t="s">
        <v>15</v>
      </c>
    </row>
    <row r="63" spans="1:10" s="243" customFormat="1" ht="21.6" thickTop="1">
      <c r="A63" s="241" t="s">
        <v>178</v>
      </c>
      <c r="B63" s="242"/>
      <c r="C63" s="242"/>
      <c r="D63" s="242"/>
      <c r="E63" s="271"/>
    </row>
    <row r="64" spans="1:10" s="243" customFormat="1" ht="21">
      <c r="A64" s="244" t="s">
        <v>15</v>
      </c>
      <c r="B64" s="245" t="s">
        <v>248</v>
      </c>
      <c r="C64" s="245"/>
      <c r="D64" s="245" t="s">
        <v>15</v>
      </c>
      <c r="E64" s="273" t="str">
        <f>E33</f>
        <v>C. Pearson</v>
      </c>
    </row>
    <row r="65" spans="1:7" s="243" customFormat="1" ht="21">
      <c r="A65" s="244"/>
      <c r="B65" s="245" t="s">
        <v>363</v>
      </c>
      <c r="C65" s="245"/>
      <c r="D65" s="245">
        <v>11</v>
      </c>
      <c r="E65" s="273" t="str">
        <f>E54</f>
        <v>C. Dawson</v>
      </c>
    </row>
    <row r="66" spans="1:7" ht="8.1" customHeight="1" thickBot="1">
      <c r="A66" s="163"/>
      <c r="B66" s="164"/>
      <c r="C66" s="164"/>
      <c r="D66" s="164"/>
      <c r="E66" s="164"/>
    </row>
    <row r="67" spans="1:7" ht="16.2" thickTop="1"/>
    <row r="68" spans="1:7">
      <c r="A68" s="73"/>
      <c r="B68" s="73"/>
      <c r="C68" s="73"/>
    </row>
    <row r="69" spans="1:7">
      <c r="A69" s="73"/>
      <c r="B69" s="73" t="s">
        <v>449</v>
      </c>
      <c r="C69" s="73"/>
      <c r="D69">
        <f>SUM(D7:D68)</f>
        <v>108</v>
      </c>
      <c r="E69" s="229">
        <f>Summary!E57</f>
        <v>2390.85</v>
      </c>
      <c r="G69" s="36" t="s">
        <v>450</v>
      </c>
    </row>
    <row r="70" spans="1:7" ht="21">
      <c r="A70" s="73"/>
      <c r="B70" s="73" t="s">
        <v>229</v>
      </c>
      <c r="C70" s="73"/>
      <c r="D70">
        <v>22</v>
      </c>
      <c r="E70" s="294">
        <f>D70/D69</f>
        <v>0.20370370370370369</v>
      </c>
      <c r="F70" s="231">
        <f>E69*E70</f>
        <v>487.02499999999998</v>
      </c>
      <c r="G70" s="230">
        <v>400</v>
      </c>
    </row>
    <row r="71" spans="1:7" s="32" customFormat="1" ht="21">
      <c r="A71"/>
      <c r="B71" s="73" t="s">
        <v>225</v>
      </c>
      <c r="C71" s="73"/>
      <c r="D71">
        <v>16</v>
      </c>
      <c r="E71" s="294">
        <f>D71/D69</f>
        <v>0.14814814814814814</v>
      </c>
      <c r="F71" s="231">
        <f>E71*E69</f>
        <v>354.2</v>
      </c>
      <c r="G71" s="230">
        <v>400</v>
      </c>
    </row>
    <row r="72" spans="1:7" s="32" customFormat="1" ht="21">
      <c r="A72" s="73"/>
      <c r="B72" s="73" t="s">
        <v>276</v>
      </c>
      <c r="C72" s="73"/>
      <c r="D72">
        <f>D69-D70-D71</f>
        <v>70</v>
      </c>
      <c r="E72" s="294">
        <f>1-E71-E70</f>
        <v>0.64814814814814814</v>
      </c>
    </row>
    <row r="73" spans="1:7" s="32" customFormat="1" ht="21">
      <c r="A73" s="160" t="s">
        <v>15</v>
      </c>
      <c r="B73" s="73"/>
      <c r="C73" s="73"/>
      <c r="D73"/>
      <c r="E73"/>
    </row>
    <row r="74" spans="1:7" s="32" customFormat="1" ht="21">
      <c r="A74" s="160" t="s">
        <v>15</v>
      </c>
      <c r="B74" s="73"/>
      <c r="C74" s="73"/>
      <c r="D74"/>
      <c r="E74"/>
    </row>
    <row r="75" spans="1:7" s="32" customFormat="1" ht="21">
      <c r="A75" s="160" t="s">
        <v>15</v>
      </c>
      <c r="B75"/>
      <c r="C75"/>
      <c r="D75"/>
      <c r="E75"/>
    </row>
    <row r="76" spans="1:7" s="32" customFormat="1" ht="21">
      <c r="A76" s="160" t="s">
        <v>15</v>
      </c>
      <c r="B76"/>
      <c r="C76"/>
      <c r="D76"/>
      <c r="E76"/>
    </row>
    <row r="77" spans="1:7" s="32" customFormat="1" ht="21">
      <c r="A77" s="160" t="s">
        <v>15</v>
      </c>
      <c r="B77"/>
      <c r="C77"/>
      <c r="D77"/>
      <c r="E77"/>
    </row>
    <row r="78" spans="1:7" s="32" customFormat="1" ht="21">
      <c r="A78" s="160" t="s">
        <v>15</v>
      </c>
      <c r="B78"/>
      <c r="C78"/>
      <c r="D78"/>
      <c r="E78"/>
    </row>
  </sheetData>
  <pageMargins left="0" right="0" top="0" bottom="0" header="0.3" footer="0.3"/>
  <pageSetup paperSize="9" scale="52" orientation="portrait" horizontalDpi="0" verticalDpi="0"/>
  <rowBreaks count="1" manualBreakCount="1">
    <brk id="3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74D832EFF04544A015BF9FE40306A6" ma:contentTypeVersion="12" ma:contentTypeDescription="Create a new document." ma:contentTypeScope="" ma:versionID="0b82758a42212e76b601f2b9ece25ea5">
  <xsd:schema xmlns:xsd="http://www.w3.org/2001/XMLSchema" xmlns:xs="http://www.w3.org/2001/XMLSchema" xmlns:p="http://schemas.microsoft.com/office/2006/metadata/properties" xmlns:ns2="c8be17f8-a4cb-48c7-9a69-319ff76f795a" xmlns:ns3="f1dddfbf-a6ad-4990-b6d7-b722078f9289" targetNamespace="http://schemas.microsoft.com/office/2006/metadata/properties" ma:root="true" ma:fieldsID="56e6b2a89a4f779ded0a6032d093d861" ns2:_="" ns3:_="">
    <xsd:import namespace="c8be17f8-a4cb-48c7-9a69-319ff76f795a"/>
    <xsd:import namespace="f1dddfbf-a6ad-4990-b6d7-b722078f92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be17f8-a4cb-48c7-9a69-319ff76f79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ddfbf-a6ad-4990-b6d7-b722078f928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BF8919-EE0D-4307-919A-3E310F181A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645C25-6A6D-4AFE-9E85-A54E57661F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be17f8-a4cb-48c7-9a69-319ff76f795a"/>
    <ds:schemaRef ds:uri="f1dddfbf-a6ad-4990-b6d7-b722078f92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6B6E23-FF8A-4708-9C4E-A0758BF1DCC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20</vt:i4>
      </vt:variant>
    </vt:vector>
  </HeadingPairs>
  <TitlesOfParts>
    <vt:vector size="42" baseType="lpstr">
      <vt:lpstr>Summary</vt:lpstr>
      <vt:lpstr>Pro Forma</vt:lpstr>
      <vt:lpstr>2020 Plan</vt:lpstr>
      <vt:lpstr>01 Nov 2020</vt:lpstr>
      <vt:lpstr>2019</vt:lpstr>
      <vt:lpstr>15 Dec 2019</vt:lpstr>
      <vt:lpstr>22-9-2019 ACTUAL</vt:lpstr>
      <vt:lpstr>19-5-2019 Actual</vt:lpstr>
      <vt:lpstr>7-4-2019 ACTUAL</vt:lpstr>
      <vt:lpstr>24-2-2019 Actual</vt:lpstr>
      <vt:lpstr>2018 Pro Forma</vt:lpstr>
      <vt:lpstr>16th Dec 2018 </vt:lpstr>
      <vt:lpstr>4 November 2018</vt:lpstr>
      <vt:lpstr>23 Sept 2018</vt:lpstr>
      <vt:lpstr>25 May 2018</vt:lpstr>
      <vt:lpstr>8 April 2018</vt:lpstr>
      <vt:lpstr>26 Feb 2018</vt:lpstr>
      <vt:lpstr>17 Dec 2017</vt:lpstr>
      <vt:lpstr>5 Nov 2017</vt:lpstr>
      <vt:lpstr>14 May 2017</vt:lpstr>
      <vt:lpstr>2 April 2017</vt:lpstr>
      <vt:lpstr>19 Feb 2017</vt:lpstr>
      <vt:lpstr>'01 Nov 2020'!Print_Area</vt:lpstr>
      <vt:lpstr>'14 May 2017'!Print_Area</vt:lpstr>
      <vt:lpstr>'15 Dec 2019'!Print_Area</vt:lpstr>
      <vt:lpstr>'16th Dec 2018 '!Print_Area</vt:lpstr>
      <vt:lpstr>'17 Dec 2017'!Print_Area</vt:lpstr>
      <vt:lpstr>'19 Feb 2017'!Print_Area</vt:lpstr>
      <vt:lpstr>'19-5-2019 Actual'!Print_Area</vt:lpstr>
      <vt:lpstr>'2 April 2017'!Print_Area</vt:lpstr>
      <vt:lpstr>'2018 Pro Forma'!Print_Area</vt:lpstr>
      <vt:lpstr>'2019'!Print_Area</vt:lpstr>
      <vt:lpstr>'2020 Plan'!Print_Area</vt:lpstr>
      <vt:lpstr>'22-9-2019 ACTUAL'!Print_Area</vt:lpstr>
      <vt:lpstr>'23 Sept 2018'!Print_Area</vt:lpstr>
      <vt:lpstr>'24-2-2019 Actual'!Print_Area</vt:lpstr>
      <vt:lpstr>'26 Feb 2018'!Print_Area</vt:lpstr>
      <vt:lpstr>'4 November 2018'!Print_Area</vt:lpstr>
      <vt:lpstr>'5 Nov 2017'!Print_Area</vt:lpstr>
      <vt:lpstr>'7-4-2019 ACTUAL'!Print_Area</vt:lpstr>
      <vt:lpstr>'Pro Forma'!Print_Area</vt:lpstr>
      <vt:lpstr>Summary!Print_Area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Ray Philp</cp:lastModifiedBy>
  <cp:revision/>
  <dcterms:created xsi:type="dcterms:W3CDTF">2016-12-07T11:50:04Z</dcterms:created>
  <dcterms:modified xsi:type="dcterms:W3CDTF">2020-10-25T13:52:40Z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0x0101002674D832EFF04544A015BF9FE40306A6</vt:lpwstr>
  </property>
</Properties>
</file>