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esktop\RCWW\"/>
    </mc:Choice>
  </mc:AlternateContent>
  <bookViews>
    <workbookView xWindow="-105" yWindow="-105" windowWidth="19425" windowHeight="10425"/>
  </bookViews>
  <sheets>
    <sheet name="PROJECTS FUND" sheetId="25" r:id="rId1"/>
  </sheets>
  <definedNames>
    <definedName name="_xlnm.Print_Area" localSheetId="0">'PROJECTS FUND'!$A$1:$O$69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3" i="25" l="1"/>
  <c r="L63" i="25"/>
  <c r="K63" i="25"/>
  <c r="J63" i="25"/>
  <c r="G63" i="25"/>
  <c r="I63" i="25" s="1"/>
  <c r="I62" i="25"/>
  <c r="I61" i="25"/>
  <c r="O58" i="25"/>
  <c r="N58" i="25"/>
  <c r="M58" i="25"/>
  <c r="L58" i="25"/>
  <c r="K58" i="25"/>
  <c r="J58" i="25"/>
  <c r="H58" i="25"/>
  <c r="F58" i="25"/>
  <c r="D58" i="25"/>
  <c r="C58" i="25"/>
  <c r="B58" i="25"/>
  <c r="G57" i="25"/>
  <c r="I57" i="25" s="1"/>
  <c r="E57" i="25"/>
  <c r="G56" i="25"/>
  <c r="I56" i="25" s="1"/>
  <c r="E56" i="25"/>
  <c r="G55" i="25"/>
  <c r="I55" i="25" s="1"/>
  <c r="E55" i="25"/>
  <c r="G54" i="25"/>
  <c r="I54" i="25" s="1"/>
  <c r="E54" i="25"/>
  <c r="G52" i="25"/>
  <c r="G58" i="25" s="1"/>
  <c r="E52" i="25"/>
  <c r="E58" i="25" s="1"/>
  <c r="N47" i="25"/>
  <c r="M47" i="25"/>
  <c r="L47" i="25"/>
  <c r="K47" i="25"/>
  <c r="J47" i="25"/>
  <c r="H47" i="25"/>
  <c r="F47" i="25"/>
  <c r="C47" i="25"/>
  <c r="B47" i="25"/>
  <c r="G46" i="25"/>
  <c r="I46" i="25" s="1"/>
  <c r="E46" i="25"/>
  <c r="I45" i="25"/>
  <c r="G45" i="25"/>
  <c r="E45" i="25"/>
  <c r="E47" i="25" s="1"/>
  <c r="G42" i="25"/>
  <c r="I42" i="25" s="1"/>
  <c r="E42" i="25"/>
  <c r="O40" i="25"/>
  <c r="O49" i="25" s="1"/>
  <c r="N40" i="25"/>
  <c r="M40" i="25"/>
  <c r="L40" i="25"/>
  <c r="K40" i="25"/>
  <c r="J40" i="25"/>
  <c r="H40" i="25"/>
  <c r="F40" i="25"/>
  <c r="D40" i="25"/>
  <c r="D49" i="25" s="1"/>
  <c r="C40" i="25"/>
  <c r="B40" i="25"/>
  <c r="G39" i="25"/>
  <c r="I39" i="25" s="1"/>
  <c r="E39" i="25"/>
  <c r="G38" i="25"/>
  <c r="I38" i="25" s="1"/>
  <c r="E38" i="25"/>
  <c r="G37" i="25"/>
  <c r="G40" i="25" s="1"/>
  <c r="I40" i="25" s="1"/>
  <c r="E37" i="25"/>
  <c r="E40" i="25" s="1"/>
  <c r="G34" i="25"/>
  <c r="I34" i="25" s="1"/>
  <c r="E34" i="25"/>
  <c r="G33" i="25"/>
  <c r="I33" i="25" s="1"/>
  <c r="E33" i="25"/>
  <c r="G32" i="25"/>
  <c r="I32" i="25" s="1"/>
  <c r="E32" i="25"/>
  <c r="O29" i="25"/>
  <c r="O66" i="25" s="1"/>
  <c r="N29" i="25"/>
  <c r="M29" i="25"/>
  <c r="L29" i="25"/>
  <c r="K29" i="25"/>
  <c r="J29" i="25"/>
  <c r="H29" i="25"/>
  <c r="F29" i="25"/>
  <c r="D29" i="25"/>
  <c r="C29" i="25"/>
  <c r="B29" i="25"/>
  <c r="G28" i="25"/>
  <c r="I28" i="25" s="1"/>
  <c r="E28" i="25"/>
  <c r="I27" i="25"/>
  <c r="G26" i="25"/>
  <c r="I26" i="25" s="1"/>
  <c r="E26" i="25"/>
  <c r="I25" i="25"/>
  <c r="G24" i="25"/>
  <c r="I24" i="25" s="1"/>
  <c r="E24" i="25"/>
  <c r="G23" i="25"/>
  <c r="I23" i="25" s="1"/>
  <c r="E23" i="25"/>
  <c r="I20" i="25"/>
  <c r="G19" i="25"/>
  <c r="I19" i="25" s="1"/>
  <c r="E19" i="25"/>
  <c r="G18" i="25"/>
  <c r="I18" i="25" s="1"/>
  <c r="O13" i="25"/>
  <c r="N13" i="25"/>
  <c r="M13" i="25"/>
  <c r="L13" i="25"/>
  <c r="K13" i="25"/>
  <c r="J13" i="25"/>
  <c r="H13" i="25"/>
  <c r="F13" i="25"/>
  <c r="D13" i="25"/>
  <c r="C13" i="25"/>
  <c r="B13" i="25"/>
  <c r="G12" i="25"/>
  <c r="I12" i="25" s="1"/>
  <c r="E12" i="25"/>
  <c r="G11" i="25"/>
  <c r="I11" i="25" s="1"/>
  <c r="E11" i="25"/>
  <c r="I8" i="25"/>
  <c r="I7" i="25"/>
  <c r="G6" i="25"/>
  <c r="I6" i="25" s="1"/>
  <c r="E6" i="25"/>
  <c r="G5" i="25"/>
  <c r="I5" i="25" s="1"/>
  <c r="E5" i="25"/>
  <c r="I4" i="25"/>
  <c r="G3" i="25"/>
  <c r="I3" i="25" s="1"/>
  <c r="E3" i="25"/>
  <c r="E13" i="25" s="1"/>
  <c r="N66" i="25" l="1"/>
  <c r="N68" i="25" s="1"/>
  <c r="O68" i="25"/>
  <c r="E49" i="25"/>
  <c r="C49" i="25"/>
  <c r="H49" i="25"/>
  <c r="K49" i="25"/>
  <c r="M49" i="25"/>
  <c r="D66" i="25"/>
  <c r="D68" i="25" s="1"/>
  <c r="I37" i="25"/>
  <c r="G47" i="25"/>
  <c r="I47" i="25" s="1"/>
  <c r="B49" i="25"/>
  <c r="B66" i="25" s="1"/>
  <c r="B68" i="25" s="1"/>
  <c r="F49" i="25"/>
  <c r="F66" i="25" s="1"/>
  <c r="F68" i="25" s="1"/>
  <c r="J49" i="25"/>
  <c r="L49" i="25"/>
  <c r="L66" i="25" s="1"/>
  <c r="L68" i="25" s="1"/>
  <c r="N49" i="25"/>
  <c r="H66" i="25"/>
  <c r="H68" i="25" s="1"/>
  <c r="K66" i="25"/>
  <c r="K68" i="25" s="1"/>
  <c r="M66" i="25"/>
  <c r="M68" i="25" s="1"/>
  <c r="I58" i="25"/>
  <c r="C66" i="25"/>
  <c r="C68" i="25" s="1"/>
  <c r="J66" i="25"/>
  <c r="J68" i="25" s="1"/>
  <c r="G13" i="25"/>
  <c r="I52" i="25"/>
  <c r="G49" i="25" l="1"/>
  <c r="I49" i="25" s="1"/>
  <c r="I13" i="25"/>
  <c r="G17" i="25" l="1"/>
  <c r="G29" i="25" l="1"/>
  <c r="I17" i="25"/>
  <c r="I29" i="25" l="1"/>
  <c r="G66" i="25"/>
  <c r="I66" i="25" l="1"/>
  <c r="G68" i="25"/>
  <c r="I68" i="25" s="1"/>
  <c r="E17" i="25" l="1"/>
  <c r="E29" i="25" s="1"/>
  <c r="E66" i="25" s="1"/>
  <c r="E68" i="25" s="1"/>
</calcChain>
</file>

<file path=xl/sharedStrings.xml><?xml version="1.0" encoding="utf-8"?>
<sst xmlns="http://schemas.openxmlformats.org/spreadsheetml/2006/main" count="197" uniqueCount="68">
  <si>
    <t>Revenue</t>
  </si>
  <si>
    <t>Fundraising Income</t>
  </si>
  <si>
    <t>Estate Sale</t>
  </si>
  <si>
    <t>Jack and Jose Head West</t>
  </si>
  <si>
    <t>Bottled Water Sales</t>
  </si>
  <si>
    <t>Croquet Tournament</t>
  </si>
  <si>
    <t>Farm to Table</t>
  </si>
  <si>
    <t>Garage Sale</t>
  </si>
  <si>
    <t xml:space="preserve">Total Fundraising </t>
  </si>
  <si>
    <t>Expense</t>
  </si>
  <si>
    <t>Fundraising Expenses</t>
  </si>
  <si>
    <t>Christmas Trees and Wreaths</t>
  </si>
  <si>
    <t>Jack &amp; Jose</t>
  </si>
  <si>
    <t>Garage Sale Expense</t>
  </si>
  <si>
    <t>Bottled Water Expense</t>
  </si>
  <si>
    <t>Farm to Table Expenses</t>
  </si>
  <si>
    <t>Total Fundraising Expenses</t>
  </si>
  <si>
    <t>Club Services</t>
  </si>
  <si>
    <t>Emergency</t>
  </si>
  <si>
    <t>Community Outreach</t>
  </si>
  <si>
    <t>Community Recognition</t>
  </si>
  <si>
    <t>Community Service</t>
  </si>
  <si>
    <t>Literacy</t>
  </si>
  <si>
    <t>Community Grants</t>
  </si>
  <si>
    <t>Local Projects</t>
  </si>
  <si>
    <t>Total Community Service</t>
  </si>
  <si>
    <t>International Service</t>
  </si>
  <si>
    <t>Vocational</t>
  </si>
  <si>
    <t>Vocational Scholarships</t>
  </si>
  <si>
    <t>Vocational Directory</t>
  </si>
  <si>
    <t>Total Vocational</t>
  </si>
  <si>
    <t>Total Club Services</t>
  </si>
  <si>
    <t>Golfun</t>
  </si>
  <si>
    <t>Youth Services</t>
  </si>
  <si>
    <t>YES Program</t>
  </si>
  <si>
    <t>Interact</t>
  </si>
  <si>
    <t>Youth Adventures in Leadership</t>
  </si>
  <si>
    <t>R Youth Leadership Award (RYLA)</t>
  </si>
  <si>
    <t>Academic Scholarships</t>
  </si>
  <si>
    <t>Total Youth Services</t>
  </si>
  <si>
    <t>Christmas Trees &amp; Wreaths</t>
  </si>
  <si>
    <t>Fundraising-Undefined</t>
  </si>
  <si>
    <t>Other Contributions</t>
  </si>
  <si>
    <t>2012-13 Actuals</t>
  </si>
  <si>
    <t>2013-14 Actuals</t>
  </si>
  <si>
    <t>Total Projects Expense</t>
  </si>
  <si>
    <t>NET PROJECTS</t>
  </si>
  <si>
    <t>Marketing</t>
  </si>
  <si>
    <t>Benches/Plaques</t>
  </si>
  <si>
    <t>Budget 2015-16</t>
  </si>
  <si>
    <t>Difference</t>
  </si>
  <si>
    <t>Budget 2016-17</t>
  </si>
  <si>
    <t>Transfer out to Foundation</t>
  </si>
  <si>
    <t>Total Transfers to Foundation</t>
  </si>
  <si>
    <t>2014-15 Actuals</t>
  </si>
  <si>
    <t>2015-16 Actuals</t>
  </si>
  <si>
    <t>2017-18 Budget</t>
  </si>
  <si>
    <t>2018-19 Budget</t>
  </si>
  <si>
    <t>2017-18 YTD</t>
  </si>
  <si>
    <t>2016-17 Actuals</t>
  </si>
  <si>
    <t>2018-19 YTD</t>
  </si>
  <si>
    <t>Black Tie &amp; Blue Jeans</t>
  </si>
  <si>
    <t>Island Shakespeare Festival</t>
  </si>
  <si>
    <t>2019-20 Budget</t>
  </si>
  <si>
    <t>Rotary Youth Exchange (RYE)</t>
  </si>
  <si>
    <t>2015-16 Actual</t>
  </si>
  <si>
    <t>2016-17 Actual</t>
  </si>
  <si>
    <t>2019-20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</si>
</sst>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44" fontId="1" fillId="0" borderId="1" xfId="0" applyNumberFormat="1" applyFont="1" applyBorder="1"/>
    <xf numFmtId="0" fontId="0" fillId="0" borderId="1" xfId="0" applyFont="1" applyFill="1" applyBorder="1"/>
    <xf numFmtId="0" fontId="1" fillId="0" borderId="1" xfId="0" applyFont="1" applyFill="1" applyBorder="1"/>
    <xf numFmtId="44" fontId="0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44" fontId="3" fillId="0" borderId="0" xfId="0" applyNumberFormat="1" applyFont="1" applyBorder="1"/>
    <xf numFmtId="0" fontId="1" fillId="3" borderId="1" xfId="0" applyFont="1" applyFill="1" applyBorder="1"/>
    <xf numFmtId="0" fontId="0" fillId="4" borderId="1" xfId="0" applyFont="1" applyFill="1" applyBorder="1"/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4" borderId="1" xfId="0" applyFont="1" applyFill="1" applyBorder="1"/>
    <xf numFmtId="44" fontId="0" fillId="3" borderId="1" xfId="0" applyNumberFormat="1" applyFont="1" applyFill="1" applyBorder="1"/>
    <xf numFmtId="6" fontId="0" fillId="2" borderId="1" xfId="0" applyNumberFormat="1" applyFont="1" applyFill="1" applyBorder="1"/>
    <xf numFmtId="6" fontId="0" fillId="3" borderId="1" xfId="0" applyNumberFormat="1" applyFont="1" applyFill="1" applyBorder="1"/>
    <xf numFmtId="44" fontId="0" fillId="4" borderId="1" xfId="0" applyNumberFormat="1" applyFont="1" applyFill="1" applyBorder="1"/>
    <xf numFmtId="44" fontId="0" fillId="0" borderId="2" xfId="0" applyNumberFormat="1" applyFont="1" applyBorder="1"/>
    <xf numFmtId="44" fontId="0" fillId="2" borderId="1" xfId="0" applyNumberFormat="1" applyFont="1" applyFill="1" applyBorder="1"/>
    <xf numFmtId="0" fontId="0" fillId="3" borderId="1" xfId="0" applyFont="1" applyFill="1" applyBorder="1"/>
    <xf numFmtId="44" fontId="1" fillId="3" borderId="1" xfId="0" applyNumberFormat="1" applyFont="1" applyFill="1" applyBorder="1"/>
    <xf numFmtId="44" fontId="1" fillId="4" borderId="1" xfId="0" applyNumberFormat="1" applyFont="1" applyFill="1" applyBorder="1"/>
    <xf numFmtId="44" fontId="1" fillId="3" borderId="2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44" fontId="0" fillId="0" borderId="2" xfId="0" applyNumberFormat="1" applyFont="1" applyFill="1" applyBorder="1"/>
    <xf numFmtId="44" fontId="1" fillId="4" borderId="2" xfId="0" applyNumberFormat="1" applyFont="1" applyFill="1" applyBorder="1"/>
    <xf numFmtId="0" fontId="0" fillId="3" borderId="0" xfId="0" applyFont="1" applyFill="1"/>
    <xf numFmtId="164" fontId="0" fillId="0" borderId="2" xfId="0" applyNumberFormat="1" applyFont="1" applyBorder="1"/>
    <xf numFmtId="0" fontId="0" fillId="0" borderId="2" xfId="0" applyFont="1" applyBorder="1"/>
    <xf numFmtId="4" fontId="0" fillId="0" borderId="2" xfId="0" applyNumberFormat="1" applyFont="1" applyBorder="1"/>
    <xf numFmtId="44" fontId="0" fillId="3" borderId="2" xfId="0" applyNumberFormat="1" applyFont="1" applyFill="1" applyBorder="1"/>
    <xf numFmtId="44" fontId="0" fillId="4" borderId="2" xfId="0" applyNumberFormat="1" applyFont="1" applyFill="1" applyBorder="1"/>
    <xf numFmtId="44" fontId="1" fillId="3" borderId="0" xfId="0" applyNumberFormat="1" applyFont="1" applyFill="1" applyBorder="1"/>
    <xf numFmtId="44" fontId="1" fillId="0" borderId="0" xfId="0" applyNumberFormat="1" applyFont="1" applyBorder="1"/>
    <xf numFmtId="44" fontId="1" fillId="0" borderId="0" xfId="0" applyNumberFormat="1" applyFont="1" applyFill="1" applyBorder="1"/>
    <xf numFmtId="44" fontId="0" fillId="0" borderId="0" xfId="0" applyNumberFormat="1" applyFont="1" applyFill="1" applyBorder="1"/>
    <xf numFmtId="44" fontId="1" fillId="0" borderId="2" xfId="0" applyNumberFormat="1" applyFont="1" applyFill="1" applyBorder="1"/>
    <xf numFmtId="164" fontId="0" fillId="4" borderId="1" xfId="0" applyNumberFormat="1" applyFont="1" applyFill="1" applyBorder="1"/>
    <xf numFmtId="44" fontId="1" fillId="3" borderId="5" xfId="0" applyNumberFormat="1" applyFont="1" applyFill="1" applyBorder="1"/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4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view="pageLayout" zoomScaleNormal="100" workbookViewId="0">
      <selection activeCell="A63" sqref="A63:XFD63"/>
    </sheetView>
  </sheetViews>
  <sheetFormatPr defaultRowHeight="15" x14ac:dyDescent="0.25"/>
  <cols>
    <col min="1" max="1" width="26.28515625" customWidth="1"/>
    <col min="2" max="2" width="17.5703125" hidden="1" customWidth="1"/>
    <col min="3" max="3" width="17.140625" hidden="1" customWidth="1"/>
    <col min="4" max="4" width="16.7109375" hidden="1" customWidth="1"/>
    <col min="5" max="5" width="16.140625" hidden="1" customWidth="1"/>
    <col min="6" max="6" width="15.7109375" hidden="1" customWidth="1"/>
    <col min="7" max="7" width="14.28515625" customWidth="1"/>
    <col min="8" max="8" width="13.7109375" customWidth="1"/>
    <col min="9" max="9" width="17.7109375" hidden="1" customWidth="1"/>
    <col min="10" max="10" width="14.85546875" customWidth="1"/>
    <col min="11" max="11" width="12.28515625" customWidth="1"/>
    <col min="12" max="12" width="13.85546875" customWidth="1"/>
    <col min="13" max="13" width="11.28515625" customWidth="1"/>
    <col min="14" max="14" width="14.140625" customWidth="1"/>
    <col min="15" max="15" width="12.7109375" customWidth="1"/>
  </cols>
  <sheetData>
    <row r="1" spans="1:16" x14ac:dyDescent="0.25">
      <c r="A1" s="1" t="s">
        <v>0</v>
      </c>
      <c r="B1" s="18"/>
      <c r="C1" s="18"/>
      <c r="D1" s="18"/>
      <c r="E1" s="19"/>
      <c r="F1" s="19"/>
      <c r="G1" s="19"/>
      <c r="H1" s="56"/>
      <c r="I1" s="57"/>
      <c r="J1" s="57"/>
      <c r="K1" s="57"/>
      <c r="L1" s="57"/>
      <c r="M1" s="57"/>
      <c r="N1" s="58"/>
      <c r="O1" s="19"/>
      <c r="P1" s="20"/>
    </row>
    <row r="2" spans="1:16" x14ac:dyDescent="0.25">
      <c r="A2" s="1" t="s">
        <v>1</v>
      </c>
      <c r="B2" s="11" t="s">
        <v>43</v>
      </c>
      <c r="C2" s="11" t="s">
        <v>44</v>
      </c>
      <c r="D2" s="11" t="s">
        <v>54</v>
      </c>
      <c r="E2" s="7" t="s">
        <v>49</v>
      </c>
      <c r="F2" s="11" t="s">
        <v>65</v>
      </c>
      <c r="G2" s="5" t="s">
        <v>51</v>
      </c>
      <c r="H2" s="11" t="s">
        <v>66</v>
      </c>
      <c r="I2" s="5" t="s">
        <v>50</v>
      </c>
      <c r="J2" s="7" t="s">
        <v>56</v>
      </c>
      <c r="K2" s="21" t="s">
        <v>58</v>
      </c>
      <c r="L2" s="22" t="s">
        <v>57</v>
      </c>
      <c r="M2" s="19" t="s">
        <v>60</v>
      </c>
      <c r="N2" s="22" t="s">
        <v>63</v>
      </c>
      <c r="O2" s="23" t="s">
        <v>67</v>
      </c>
      <c r="P2" s="20"/>
    </row>
    <row r="3" spans="1:16" x14ac:dyDescent="0.25">
      <c r="A3" s="2" t="s">
        <v>40</v>
      </c>
      <c r="B3" s="24">
        <v>0</v>
      </c>
      <c r="C3" s="24">
        <v>0</v>
      </c>
      <c r="D3" s="24">
        <v>25287.119999999999</v>
      </c>
      <c r="E3" s="25" t="e">
        <f>#REF!</f>
        <v>#REF!</v>
      </c>
      <c r="F3" s="26">
        <v>41428.71</v>
      </c>
      <c r="G3" s="6" t="e">
        <f>#REF!</f>
        <v>#REF!</v>
      </c>
      <c r="H3" s="24">
        <v>42802.61</v>
      </c>
      <c r="I3" s="6" t="e">
        <f>G3-H3</f>
        <v>#REF!</v>
      </c>
      <c r="J3" s="6">
        <v>44000</v>
      </c>
      <c r="K3" s="27">
        <v>42544.639999999999</v>
      </c>
      <c r="L3" s="28">
        <v>43000</v>
      </c>
      <c r="M3" s="27">
        <v>47477.57</v>
      </c>
      <c r="N3" s="28">
        <v>11000</v>
      </c>
      <c r="O3" s="27">
        <v>7758.65</v>
      </c>
      <c r="P3" s="20"/>
    </row>
    <row r="4" spans="1:16" hidden="1" x14ac:dyDescent="0.25">
      <c r="A4" s="2" t="s">
        <v>2</v>
      </c>
      <c r="B4" s="24">
        <v>0</v>
      </c>
      <c r="C4" s="24">
        <v>0</v>
      </c>
      <c r="D4" s="24"/>
      <c r="E4" s="29">
        <v>0</v>
      </c>
      <c r="F4" s="24">
        <v>0</v>
      </c>
      <c r="G4" s="6">
        <v>0</v>
      </c>
      <c r="H4" s="24">
        <v>0</v>
      </c>
      <c r="I4" s="6">
        <f t="shared" ref="I4:I13" si="0">G4-H4</f>
        <v>0</v>
      </c>
      <c r="J4" s="6">
        <v>0</v>
      </c>
      <c r="K4" s="19"/>
      <c r="L4" s="28"/>
      <c r="M4" s="27"/>
      <c r="N4" s="28"/>
      <c r="O4" s="27"/>
      <c r="P4" s="20"/>
    </row>
    <row r="5" spans="1:16" hidden="1" x14ac:dyDescent="0.25">
      <c r="A5" s="2" t="s">
        <v>3</v>
      </c>
      <c r="B5" s="24">
        <v>0</v>
      </c>
      <c r="C5" s="24">
        <v>1820</v>
      </c>
      <c r="D5" s="24">
        <v>1875</v>
      </c>
      <c r="E5" s="29" t="e">
        <f>#REF!</f>
        <v>#REF!</v>
      </c>
      <c r="F5" s="24">
        <v>0</v>
      </c>
      <c r="G5" s="6" t="e">
        <f>#REF!</f>
        <v>#REF!</v>
      </c>
      <c r="H5" s="24">
        <v>0</v>
      </c>
      <c r="I5" s="6" t="e">
        <f t="shared" si="0"/>
        <v>#REF!</v>
      </c>
      <c r="J5" s="6">
        <v>0</v>
      </c>
      <c r="K5" s="19"/>
      <c r="L5" s="28"/>
      <c r="M5" s="27"/>
      <c r="N5" s="28"/>
      <c r="O5" s="27"/>
      <c r="P5" s="20"/>
    </row>
    <row r="6" spans="1:16" x14ac:dyDescent="0.25">
      <c r="A6" s="2" t="s">
        <v>4</v>
      </c>
      <c r="B6" s="24">
        <v>501</v>
      </c>
      <c r="C6" s="24">
        <v>545</v>
      </c>
      <c r="D6" s="24">
        <v>464.08</v>
      </c>
      <c r="E6" s="29" t="e">
        <f>#REF!</f>
        <v>#REF!</v>
      </c>
      <c r="F6" s="24">
        <v>112.87</v>
      </c>
      <c r="G6" s="6" t="e">
        <f>#REF!</f>
        <v>#REF!</v>
      </c>
      <c r="H6" s="24">
        <v>0</v>
      </c>
      <c r="I6" s="6" t="e">
        <f t="shared" si="0"/>
        <v>#REF!</v>
      </c>
      <c r="J6" s="6">
        <v>0</v>
      </c>
      <c r="K6" s="19"/>
      <c r="L6" s="28"/>
      <c r="M6" s="27"/>
      <c r="N6" s="28"/>
      <c r="O6" s="27"/>
      <c r="P6" s="20"/>
    </row>
    <row r="7" spans="1:16" hidden="1" x14ac:dyDescent="0.25">
      <c r="A7" s="2" t="s">
        <v>5</v>
      </c>
      <c r="B7" s="24">
        <v>0</v>
      </c>
      <c r="C7" s="24">
        <v>5282</v>
      </c>
      <c r="D7" s="24"/>
      <c r="E7" s="29">
        <v>0</v>
      </c>
      <c r="F7" s="24">
        <v>0</v>
      </c>
      <c r="G7" s="6">
        <v>0</v>
      </c>
      <c r="H7" s="24">
        <v>0</v>
      </c>
      <c r="I7" s="6">
        <f t="shared" si="0"/>
        <v>0</v>
      </c>
      <c r="J7" s="6">
        <v>0</v>
      </c>
      <c r="K7" s="19"/>
      <c r="L7" s="28"/>
      <c r="M7" s="27"/>
      <c r="N7" s="28"/>
      <c r="O7" s="27"/>
      <c r="P7" s="20"/>
    </row>
    <row r="8" spans="1:16" hidden="1" x14ac:dyDescent="0.25">
      <c r="A8" s="2" t="s">
        <v>6</v>
      </c>
      <c r="B8" s="24">
        <v>0</v>
      </c>
      <c r="C8" s="24">
        <v>3483.56</v>
      </c>
      <c r="D8" s="24">
        <v>20</v>
      </c>
      <c r="E8" s="29">
        <v>0</v>
      </c>
      <c r="F8" s="24">
        <v>0</v>
      </c>
      <c r="G8" s="6">
        <v>0</v>
      </c>
      <c r="H8" s="24">
        <v>150</v>
      </c>
      <c r="I8" s="6">
        <f t="shared" si="0"/>
        <v>-150</v>
      </c>
      <c r="J8" s="6">
        <v>0</v>
      </c>
      <c r="K8" s="19"/>
      <c r="L8" s="28"/>
      <c r="M8" s="27"/>
      <c r="N8" s="28"/>
      <c r="O8" s="27"/>
      <c r="P8" s="20"/>
    </row>
    <row r="9" spans="1:16" x14ac:dyDescent="0.25">
      <c r="A9" s="2" t="s">
        <v>61</v>
      </c>
      <c r="B9" s="24"/>
      <c r="C9" s="24"/>
      <c r="D9" s="24"/>
      <c r="E9" s="29"/>
      <c r="F9" s="24"/>
      <c r="G9" s="6"/>
      <c r="H9" s="24"/>
      <c r="I9" s="6"/>
      <c r="J9" s="6"/>
      <c r="K9" s="19"/>
      <c r="L9" s="28"/>
      <c r="M9" s="27"/>
      <c r="N9" s="28">
        <v>21000</v>
      </c>
      <c r="O9" s="27">
        <v>46221.13</v>
      </c>
      <c r="P9" s="20"/>
    </row>
    <row r="10" spans="1:16" x14ac:dyDescent="0.25">
      <c r="A10" s="2" t="s">
        <v>62</v>
      </c>
      <c r="B10" s="24"/>
      <c r="C10" s="24"/>
      <c r="D10" s="24"/>
      <c r="E10" s="29"/>
      <c r="F10" s="24"/>
      <c r="G10" s="6"/>
      <c r="H10" s="24"/>
      <c r="I10" s="6"/>
      <c r="J10" s="6"/>
      <c r="K10" s="19"/>
      <c r="L10" s="28"/>
      <c r="M10" s="27"/>
      <c r="N10" s="28">
        <v>2000</v>
      </c>
      <c r="O10" s="27">
        <v>2341.06</v>
      </c>
      <c r="P10" s="20"/>
    </row>
    <row r="11" spans="1:16" x14ac:dyDescent="0.25">
      <c r="A11" s="2" t="s">
        <v>7</v>
      </c>
      <c r="B11" s="24">
        <v>1195.28</v>
      </c>
      <c r="C11" s="24">
        <v>2552.7399999999998</v>
      </c>
      <c r="D11" s="24">
        <v>2053.06</v>
      </c>
      <c r="E11" s="29" t="e">
        <f>#REF!</f>
        <v>#REF!</v>
      </c>
      <c r="F11" s="24">
        <v>0</v>
      </c>
      <c r="G11" s="6" t="e">
        <f>#REF!</f>
        <v>#REF!</v>
      </c>
      <c r="H11" s="24">
        <v>0</v>
      </c>
      <c r="I11" s="6" t="e">
        <f t="shared" si="0"/>
        <v>#REF!</v>
      </c>
      <c r="J11" s="6">
        <v>0</v>
      </c>
      <c r="K11" s="19"/>
      <c r="L11" s="28"/>
      <c r="M11" s="27">
        <v>2402.41</v>
      </c>
      <c r="N11" s="28">
        <v>5000</v>
      </c>
      <c r="O11" s="27"/>
      <c r="P11" s="20"/>
    </row>
    <row r="12" spans="1:16" x14ac:dyDescent="0.25">
      <c r="A12" s="2" t="s">
        <v>41</v>
      </c>
      <c r="B12" s="30">
        <v>5653.31</v>
      </c>
      <c r="C12" s="30">
        <v>4516</v>
      </c>
      <c r="D12" s="24">
        <v>1970</v>
      </c>
      <c r="E12" s="29" t="e">
        <f>#REF!</f>
        <v>#REF!</v>
      </c>
      <c r="F12" s="24">
        <v>378</v>
      </c>
      <c r="G12" s="6" t="e">
        <f>#REF!</f>
        <v>#REF!</v>
      </c>
      <c r="H12" s="24">
        <v>2498.98</v>
      </c>
      <c r="I12" s="6" t="e">
        <f t="shared" si="0"/>
        <v>#REF!</v>
      </c>
      <c r="J12" s="6">
        <v>6000</v>
      </c>
      <c r="K12" s="27">
        <v>13683</v>
      </c>
      <c r="L12" s="28">
        <v>15000</v>
      </c>
      <c r="M12" s="27">
        <v>22919.26</v>
      </c>
      <c r="N12" s="28">
        <v>3000</v>
      </c>
      <c r="O12" s="27">
        <v>38.520000000000003</v>
      </c>
      <c r="P12" s="20"/>
    </row>
    <row r="13" spans="1:16" x14ac:dyDescent="0.25">
      <c r="A13" s="1" t="s">
        <v>8</v>
      </c>
      <c r="B13" s="31">
        <f t="shared" ref="B13:C13" si="1">SUM(B4:B12)</f>
        <v>7349.59</v>
      </c>
      <c r="C13" s="31">
        <f t="shared" si="1"/>
        <v>18199.3</v>
      </c>
      <c r="D13" s="31">
        <f>SUM(D3:D12)</f>
        <v>31669.260000000002</v>
      </c>
      <c r="E13" s="3" t="e">
        <f>SUM(E3:E12)</f>
        <v>#REF!</v>
      </c>
      <c r="F13" s="31">
        <f>SUM(F3:F12)</f>
        <v>41919.58</v>
      </c>
      <c r="G13" s="3" t="e">
        <f>SUM(G3:G12)</f>
        <v>#REF!</v>
      </c>
      <c r="H13" s="31">
        <f>SUM(H3:H12)</f>
        <v>45451.590000000004</v>
      </c>
      <c r="I13" s="6" t="e">
        <f t="shared" si="0"/>
        <v>#REF!</v>
      </c>
      <c r="J13" s="31">
        <f>SUM(J3:J12)</f>
        <v>50000</v>
      </c>
      <c r="K13" s="32">
        <f t="shared" ref="K13:O13" si="2">SUM(K3:K12)</f>
        <v>56227.64</v>
      </c>
      <c r="L13" s="33">
        <f t="shared" si="2"/>
        <v>58000</v>
      </c>
      <c r="M13" s="32">
        <f t="shared" si="2"/>
        <v>72799.239999999991</v>
      </c>
      <c r="N13" s="33">
        <f t="shared" si="2"/>
        <v>42000</v>
      </c>
      <c r="O13" s="31">
        <f t="shared" si="2"/>
        <v>56359.359999999993</v>
      </c>
      <c r="P13" s="20"/>
    </row>
    <row r="14" spans="1:16" x14ac:dyDescent="0.25">
      <c r="A14" s="2"/>
      <c r="B14" s="30"/>
      <c r="C14" s="30"/>
      <c r="D14" s="30"/>
      <c r="E14" s="53"/>
      <c r="F14" s="54"/>
      <c r="G14" s="54"/>
      <c r="H14" s="54"/>
      <c r="I14" s="54"/>
      <c r="J14" s="54"/>
      <c r="K14" s="54"/>
      <c r="L14" s="54"/>
      <c r="M14" s="54"/>
      <c r="N14" s="55"/>
      <c r="O14" s="6"/>
      <c r="P14" s="20"/>
    </row>
    <row r="15" spans="1:16" x14ac:dyDescent="0.25">
      <c r="A15" s="1" t="s">
        <v>9</v>
      </c>
      <c r="B15" s="18"/>
      <c r="C15" s="18"/>
      <c r="D15" s="18"/>
      <c r="E15" s="19"/>
      <c r="F15" s="19"/>
      <c r="G15" s="19"/>
      <c r="H15" s="56"/>
      <c r="I15" s="57"/>
      <c r="J15" s="57"/>
      <c r="K15" s="57"/>
      <c r="L15" s="57"/>
      <c r="M15" s="57"/>
      <c r="N15" s="58"/>
      <c r="O15" s="27"/>
      <c r="P15" s="20"/>
    </row>
    <row r="16" spans="1:16" x14ac:dyDescent="0.25">
      <c r="A16" s="1" t="s">
        <v>10</v>
      </c>
      <c r="B16" s="11" t="s">
        <v>43</v>
      </c>
      <c r="C16" s="11" t="s">
        <v>44</v>
      </c>
      <c r="D16" s="11" t="s">
        <v>54</v>
      </c>
      <c r="E16" s="7" t="s">
        <v>49</v>
      </c>
      <c r="F16" s="11" t="s">
        <v>55</v>
      </c>
      <c r="G16" s="5" t="s">
        <v>51</v>
      </c>
      <c r="H16" s="11" t="s">
        <v>59</v>
      </c>
      <c r="I16" s="5" t="s">
        <v>50</v>
      </c>
      <c r="J16" s="34" t="s">
        <v>56</v>
      </c>
      <c r="K16" s="21" t="s">
        <v>58</v>
      </c>
      <c r="L16" s="22" t="s">
        <v>57</v>
      </c>
      <c r="M16" s="19" t="s">
        <v>60</v>
      </c>
      <c r="N16" s="22" t="s">
        <v>63</v>
      </c>
      <c r="O16" s="32" t="s">
        <v>67</v>
      </c>
      <c r="P16" s="20"/>
    </row>
    <row r="17" spans="1:16" x14ac:dyDescent="0.25">
      <c r="A17" s="2" t="s">
        <v>11</v>
      </c>
      <c r="B17" s="24">
        <v>0</v>
      </c>
      <c r="C17" s="24">
        <v>200</v>
      </c>
      <c r="D17" s="24">
        <v>18584.62</v>
      </c>
      <c r="E17" s="29" t="e">
        <f>#REF!</f>
        <v>#REF!</v>
      </c>
      <c r="F17" s="24">
        <v>25342.9</v>
      </c>
      <c r="G17" s="6" t="e">
        <f>#REF!</f>
        <v>#REF!</v>
      </c>
      <c r="H17" s="24">
        <v>27283.1</v>
      </c>
      <c r="I17" s="6" t="e">
        <f t="shared" ref="I17:I29" si="3">G17-H17</f>
        <v>#REF!</v>
      </c>
      <c r="J17" s="28">
        <v>28000</v>
      </c>
      <c r="K17" s="27">
        <v>28959.34</v>
      </c>
      <c r="L17" s="28">
        <v>29000</v>
      </c>
      <c r="M17" s="27">
        <v>28444.98</v>
      </c>
      <c r="N17" s="28">
        <v>1000</v>
      </c>
      <c r="O17" s="27">
        <v>29.47</v>
      </c>
      <c r="P17" s="20"/>
    </row>
    <row r="18" spans="1:16" hidden="1" x14ac:dyDescent="0.25">
      <c r="A18" s="2" t="s">
        <v>2</v>
      </c>
      <c r="B18" s="24">
        <v>0</v>
      </c>
      <c r="C18" s="24">
        <v>0</v>
      </c>
      <c r="D18" s="24">
        <v>0</v>
      </c>
      <c r="E18" s="29">
        <v>0</v>
      </c>
      <c r="F18" s="24">
        <v>0</v>
      </c>
      <c r="G18" s="6" t="e">
        <f>#REF!</f>
        <v>#REF!</v>
      </c>
      <c r="H18" s="24">
        <v>0</v>
      </c>
      <c r="I18" s="6" t="e">
        <f t="shared" si="3"/>
        <v>#REF!</v>
      </c>
      <c r="J18" s="28">
        <v>0</v>
      </c>
      <c r="K18" s="19"/>
      <c r="L18" s="28"/>
      <c r="M18" s="27"/>
      <c r="N18" s="28"/>
      <c r="O18" s="27"/>
      <c r="P18" s="20"/>
    </row>
    <row r="19" spans="1:16" hidden="1" x14ac:dyDescent="0.25">
      <c r="A19" s="2" t="s">
        <v>12</v>
      </c>
      <c r="B19" s="24">
        <v>0</v>
      </c>
      <c r="C19" s="24">
        <v>0</v>
      </c>
      <c r="D19" s="24">
        <v>19.760000000000002</v>
      </c>
      <c r="E19" s="29" t="e">
        <f>#REF!</f>
        <v>#REF!</v>
      </c>
      <c r="F19" s="24">
        <v>0</v>
      </c>
      <c r="G19" s="6" t="e">
        <f>#REF!</f>
        <v>#REF!</v>
      </c>
      <c r="H19" s="24">
        <v>0</v>
      </c>
      <c r="I19" s="6" t="e">
        <f t="shared" si="3"/>
        <v>#REF!</v>
      </c>
      <c r="J19" s="28">
        <v>0</v>
      </c>
      <c r="K19" s="19"/>
      <c r="L19" s="28"/>
      <c r="M19" s="27"/>
      <c r="N19" s="28"/>
      <c r="O19" s="27"/>
      <c r="P19" s="20"/>
    </row>
    <row r="20" spans="1:16" hidden="1" x14ac:dyDescent="0.25">
      <c r="A20" s="2" t="s">
        <v>5</v>
      </c>
      <c r="B20" s="24">
        <v>0</v>
      </c>
      <c r="C20" s="24">
        <v>3579.14</v>
      </c>
      <c r="D20" s="24">
        <v>95.1</v>
      </c>
      <c r="E20" s="29">
        <v>0</v>
      </c>
      <c r="F20" s="24">
        <v>0</v>
      </c>
      <c r="G20" s="6">
        <v>0</v>
      </c>
      <c r="H20" s="24">
        <v>0</v>
      </c>
      <c r="I20" s="6">
        <f t="shared" si="3"/>
        <v>0</v>
      </c>
      <c r="J20" s="28">
        <v>0</v>
      </c>
      <c r="K20" s="19"/>
      <c r="L20" s="28"/>
      <c r="M20" s="27"/>
      <c r="N20" s="28"/>
      <c r="O20" s="27"/>
      <c r="P20" s="20"/>
    </row>
    <row r="21" spans="1:16" x14ac:dyDescent="0.25">
      <c r="A21" s="2" t="s">
        <v>61</v>
      </c>
      <c r="B21" s="24"/>
      <c r="C21" s="24"/>
      <c r="D21" s="24"/>
      <c r="E21" s="29"/>
      <c r="F21" s="24"/>
      <c r="G21" s="6"/>
      <c r="H21" s="24"/>
      <c r="I21" s="6"/>
      <c r="J21" s="28"/>
      <c r="K21" s="19"/>
      <c r="L21" s="28"/>
      <c r="M21" s="27"/>
      <c r="N21" s="28">
        <v>8000</v>
      </c>
      <c r="O21" s="27">
        <v>18280.97</v>
      </c>
      <c r="P21" s="20"/>
    </row>
    <row r="22" spans="1:16" x14ac:dyDescent="0.25">
      <c r="A22" s="2" t="s">
        <v>62</v>
      </c>
      <c r="B22" s="24"/>
      <c r="C22" s="24"/>
      <c r="D22" s="24"/>
      <c r="E22" s="29"/>
      <c r="F22" s="24"/>
      <c r="G22" s="6"/>
      <c r="H22" s="24"/>
      <c r="I22" s="6"/>
      <c r="J22" s="28"/>
      <c r="K22" s="19"/>
      <c r="L22" s="28"/>
      <c r="M22" s="27"/>
      <c r="N22" s="28">
        <v>500</v>
      </c>
      <c r="O22" s="27">
        <v>545.64</v>
      </c>
      <c r="P22" s="20"/>
    </row>
    <row r="23" spans="1:16" x14ac:dyDescent="0.25">
      <c r="A23" s="2" t="s">
        <v>13</v>
      </c>
      <c r="B23" s="24">
        <v>0</v>
      </c>
      <c r="C23" s="24">
        <v>85</v>
      </c>
      <c r="D23" s="24">
        <v>247.64</v>
      </c>
      <c r="E23" s="29" t="e">
        <f>#REF!</f>
        <v>#REF!</v>
      </c>
      <c r="F23" s="24">
        <v>0</v>
      </c>
      <c r="G23" s="6" t="e">
        <f>#REF!</f>
        <v>#REF!</v>
      </c>
      <c r="H23" s="24">
        <v>0</v>
      </c>
      <c r="I23" s="6" t="e">
        <f t="shared" si="3"/>
        <v>#REF!</v>
      </c>
      <c r="J23" s="28">
        <v>0</v>
      </c>
      <c r="K23" s="27">
        <v>17.170000000000002</v>
      </c>
      <c r="L23" s="28"/>
      <c r="M23" s="27">
        <v>496.16</v>
      </c>
      <c r="N23" s="28">
        <v>250</v>
      </c>
      <c r="O23" s="27"/>
      <c r="P23" s="20"/>
    </row>
    <row r="24" spans="1:16" x14ac:dyDescent="0.25">
      <c r="A24" s="2" t="s">
        <v>14</v>
      </c>
      <c r="B24" s="24">
        <v>698.05</v>
      </c>
      <c r="C24" s="24">
        <v>492.74</v>
      </c>
      <c r="D24" s="24">
        <v>46.11</v>
      </c>
      <c r="E24" s="29" t="e">
        <f>#REF!</f>
        <v>#REF!</v>
      </c>
      <c r="F24" s="24">
        <v>0</v>
      </c>
      <c r="G24" s="6" t="e">
        <f>#REF!</f>
        <v>#REF!</v>
      </c>
      <c r="H24" s="24">
        <v>135</v>
      </c>
      <c r="I24" s="6" t="e">
        <f t="shared" si="3"/>
        <v>#REF!</v>
      </c>
      <c r="J24" s="28">
        <v>0</v>
      </c>
      <c r="K24" s="19"/>
      <c r="L24" s="28"/>
      <c r="M24" s="27"/>
      <c r="N24" s="28"/>
      <c r="O24" s="27"/>
      <c r="P24" s="20"/>
    </row>
    <row r="25" spans="1:16" hidden="1" x14ac:dyDescent="0.25">
      <c r="A25" s="2" t="s">
        <v>15</v>
      </c>
      <c r="B25" s="24">
        <v>0</v>
      </c>
      <c r="C25" s="24">
        <v>2833.16</v>
      </c>
      <c r="D25" s="24">
        <v>0</v>
      </c>
      <c r="E25" s="29">
        <v>0</v>
      </c>
      <c r="F25" s="24">
        <v>0</v>
      </c>
      <c r="G25" s="6">
        <v>0</v>
      </c>
      <c r="H25" s="24">
        <v>0</v>
      </c>
      <c r="I25" s="6">
        <f t="shared" si="3"/>
        <v>0</v>
      </c>
      <c r="J25" s="28">
        <v>0</v>
      </c>
      <c r="K25" s="19"/>
      <c r="L25" s="28"/>
      <c r="M25" s="27"/>
      <c r="N25" s="28"/>
      <c r="O25" s="27"/>
      <c r="P25" s="20"/>
    </row>
    <row r="26" spans="1:16" x14ac:dyDescent="0.25">
      <c r="A26" s="2" t="s">
        <v>47</v>
      </c>
      <c r="B26" s="24"/>
      <c r="C26" s="24"/>
      <c r="D26" s="24">
        <v>0</v>
      </c>
      <c r="E26" s="29" t="e">
        <f>#REF!</f>
        <v>#REF!</v>
      </c>
      <c r="F26" s="24">
        <v>0</v>
      </c>
      <c r="G26" s="6" t="e">
        <f>#REF!</f>
        <v>#REF!</v>
      </c>
      <c r="H26" s="24">
        <v>0</v>
      </c>
      <c r="I26" s="6" t="e">
        <f t="shared" si="3"/>
        <v>#REF!</v>
      </c>
      <c r="J26" s="28">
        <v>750</v>
      </c>
      <c r="K26" s="19"/>
      <c r="L26" s="28">
        <v>500</v>
      </c>
      <c r="M26" s="27">
        <v>280</v>
      </c>
      <c r="N26" s="28">
        <v>500</v>
      </c>
      <c r="O26" s="27"/>
      <c r="P26" s="20"/>
    </row>
    <row r="27" spans="1:16" x14ac:dyDescent="0.25">
      <c r="A27" s="2" t="s">
        <v>41</v>
      </c>
      <c r="B27" s="24">
        <v>2303.1</v>
      </c>
      <c r="C27" s="24">
        <v>1929.18</v>
      </c>
      <c r="D27" s="24">
        <v>335.42</v>
      </c>
      <c r="E27" s="29">
        <v>0</v>
      </c>
      <c r="F27" s="24">
        <v>0</v>
      </c>
      <c r="G27" s="6">
        <v>0</v>
      </c>
      <c r="H27" s="24">
        <v>709.8</v>
      </c>
      <c r="I27" s="6">
        <f t="shared" si="3"/>
        <v>-709.8</v>
      </c>
      <c r="J27" s="28">
        <v>750</v>
      </c>
      <c r="K27" s="27">
        <v>5544.79</v>
      </c>
      <c r="L27" s="28">
        <v>5000</v>
      </c>
      <c r="M27" s="27">
        <v>5590.64</v>
      </c>
      <c r="N27" s="35">
        <v>455</v>
      </c>
      <c r="O27" s="27">
        <v>6</v>
      </c>
      <c r="P27" s="20"/>
    </row>
    <row r="28" spans="1:16" x14ac:dyDescent="0.25">
      <c r="A28" s="2" t="s">
        <v>48</v>
      </c>
      <c r="B28" s="24">
        <v>625.75</v>
      </c>
      <c r="C28" s="24">
        <v>0</v>
      </c>
      <c r="D28" s="24">
        <v>110</v>
      </c>
      <c r="E28" s="6" t="e">
        <f>#REF!</f>
        <v>#REF!</v>
      </c>
      <c r="F28" s="24">
        <v>0</v>
      </c>
      <c r="G28" s="6" t="e">
        <f>#REF!</f>
        <v>#REF!</v>
      </c>
      <c r="H28" s="24">
        <v>0</v>
      </c>
      <c r="I28" s="28" t="e">
        <f>G28-H28</f>
        <v>#REF!</v>
      </c>
      <c r="J28" s="6">
        <v>200</v>
      </c>
      <c r="K28" s="27"/>
      <c r="L28" s="6"/>
      <c r="M28" s="27"/>
      <c r="N28" s="28">
        <v>250</v>
      </c>
      <c r="O28" s="27"/>
      <c r="P28" s="20"/>
    </row>
    <row r="29" spans="1:16" x14ac:dyDescent="0.25">
      <c r="A29" s="1" t="s">
        <v>16</v>
      </c>
      <c r="B29" s="31">
        <f t="shared" ref="B29:C29" si="4">SUM(B17:B27)</f>
        <v>3001.1499999999996</v>
      </c>
      <c r="C29" s="31">
        <f t="shared" si="4"/>
        <v>9119.2199999999993</v>
      </c>
      <c r="D29" s="31">
        <f>SUM(D17:D27)</f>
        <v>19328.649999999994</v>
      </c>
      <c r="E29" s="3" t="e">
        <f>SUM(E17:E27)</f>
        <v>#REF!</v>
      </c>
      <c r="F29" s="31">
        <f>SUM(F17:F27)</f>
        <v>25342.9</v>
      </c>
      <c r="G29" s="3" t="e">
        <f>SUM(G17:G27)</f>
        <v>#REF!</v>
      </c>
      <c r="H29" s="31">
        <f>SUM(H17:H27)</f>
        <v>28127.899999999998</v>
      </c>
      <c r="I29" s="27" t="e">
        <f t="shared" si="3"/>
        <v>#REF!</v>
      </c>
      <c r="J29" s="36">
        <f>SUM(J17:J27)</f>
        <v>29500</v>
      </c>
      <c r="K29" s="32">
        <f t="shared" ref="K29:M29" si="5">SUM(K17:K27)</f>
        <v>34521.299999999996</v>
      </c>
      <c r="L29" s="36">
        <f t="shared" si="5"/>
        <v>34500</v>
      </c>
      <c r="M29" s="32">
        <f t="shared" si="5"/>
        <v>34811.78</v>
      </c>
      <c r="N29" s="36">
        <f>SUM(N17:N28)</f>
        <v>10955</v>
      </c>
      <c r="O29" s="36">
        <f>SUM(O17:O28)</f>
        <v>18862.080000000002</v>
      </c>
      <c r="P29" s="20"/>
    </row>
    <row r="30" spans="1:16" x14ac:dyDescent="0.25">
      <c r="A30" s="20"/>
      <c r="B30" s="37"/>
      <c r="C30" s="37"/>
      <c r="D30" s="37"/>
      <c r="E30" s="59"/>
      <c r="F30" s="60"/>
      <c r="G30" s="60"/>
      <c r="H30" s="60"/>
      <c r="I30" s="60"/>
      <c r="J30" s="60"/>
      <c r="K30" s="60"/>
      <c r="L30" s="60"/>
      <c r="M30" s="60"/>
      <c r="N30" s="61"/>
      <c r="O30" s="6"/>
      <c r="P30" s="20"/>
    </row>
    <row r="31" spans="1:16" x14ac:dyDescent="0.25">
      <c r="A31" s="1" t="s">
        <v>17</v>
      </c>
      <c r="B31" s="11" t="s">
        <v>43</v>
      </c>
      <c r="C31" s="11" t="s">
        <v>44</v>
      </c>
      <c r="D31" s="11" t="s">
        <v>54</v>
      </c>
      <c r="E31" s="7" t="s">
        <v>49</v>
      </c>
      <c r="F31" s="11" t="s">
        <v>55</v>
      </c>
      <c r="G31" s="5" t="s">
        <v>51</v>
      </c>
      <c r="H31" s="11" t="s">
        <v>59</v>
      </c>
      <c r="I31" s="5" t="s">
        <v>50</v>
      </c>
      <c r="J31" s="34" t="s">
        <v>56</v>
      </c>
      <c r="K31" s="21" t="s">
        <v>58</v>
      </c>
      <c r="L31" s="22" t="s">
        <v>57</v>
      </c>
      <c r="M31" s="19" t="s">
        <v>60</v>
      </c>
      <c r="N31" s="22" t="s">
        <v>63</v>
      </c>
      <c r="O31" s="32" t="s">
        <v>67</v>
      </c>
      <c r="P31" s="20"/>
    </row>
    <row r="32" spans="1:16" x14ac:dyDescent="0.25">
      <c r="A32" s="1" t="s">
        <v>18</v>
      </c>
      <c r="B32" s="31">
        <v>0</v>
      </c>
      <c r="C32" s="31">
        <v>0</v>
      </c>
      <c r="D32" s="24">
        <v>1000</v>
      </c>
      <c r="E32" s="6" t="e">
        <f>#REF!</f>
        <v>#REF!</v>
      </c>
      <c r="F32" s="24">
        <v>0</v>
      </c>
      <c r="G32" s="6" t="e">
        <f>#REF!</f>
        <v>#REF!</v>
      </c>
      <c r="H32" s="33">
        <v>0</v>
      </c>
      <c r="I32" s="28" t="e">
        <f t="shared" ref="I32:I34" si="6">G32-H32</f>
        <v>#REF!</v>
      </c>
      <c r="J32" s="28">
        <v>500</v>
      </c>
      <c r="K32" s="19"/>
      <c r="L32" s="28">
        <v>250</v>
      </c>
      <c r="M32" s="27"/>
      <c r="N32" s="38"/>
      <c r="O32" s="27"/>
      <c r="P32" s="20"/>
    </row>
    <row r="33" spans="1:16" x14ac:dyDescent="0.25">
      <c r="A33" s="1" t="s">
        <v>19</v>
      </c>
      <c r="B33" s="31">
        <v>0</v>
      </c>
      <c r="C33" s="31">
        <v>0</v>
      </c>
      <c r="D33" s="24">
        <v>0</v>
      </c>
      <c r="E33" s="6" t="e">
        <f>#REF!</f>
        <v>#REF!</v>
      </c>
      <c r="F33" s="24">
        <v>500</v>
      </c>
      <c r="G33" s="6" t="e">
        <f>#REF!</f>
        <v>#REF!</v>
      </c>
      <c r="H33" s="33">
        <v>294.41000000000003</v>
      </c>
      <c r="I33" s="28" t="e">
        <f t="shared" si="6"/>
        <v>#REF!</v>
      </c>
      <c r="J33" s="28">
        <v>500</v>
      </c>
      <c r="K33" s="19"/>
      <c r="L33" s="28">
        <v>250</v>
      </c>
      <c r="M33" s="27">
        <v>464.52</v>
      </c>
      <c r="N33" s="35">
        <v>150</v>
      </c>
      <c r="O33" s="27"/>
      <c r="P33" s="20"/>
    </row>
    <row r="34" spans="1:16" x14ac:dyDescent="0.25">
      <c r="A34" s="1" t="s">
        <v>20</v>
      </c>
      <c r="B34" s="31">
        <v>0</v>
      </c>
      <c r="C34" s="31">
        <v>250.39</v>
      </c>
      <c r="D34" s="24">
        <v>0</v>
      </c>
      <c r="E34" s="6" t="e">
        <f>#REF!</f>
        <v>#REF!</v>
      </c>
      <c r="F34" s="24">
        <v>250</v>
      </c>
      <c r="G34" s="6" t="e">
        <f>#REF!</f>
        <v>#REF!</v>
      </c>
      <c r="H34" s="33">
        <v>0</v>
      </c>
      <c r="I34" s="28" t="e">
        <f t="shared" si="6"/>
        <v>#REF!</v>
      </c>
      <c r="J34" s="28">
        <v>300</v>
      </c>
      <c r="K34" s="19"/>
      <c r="L34" s="28">
        <v>300</v>
      </c>
      <c r="M34" s="27">
        <v>303</v>
      </c>
      <c r="N34" s="38"/>
      <c r="O34" s="6"/>
      <c r="P34" s="20"/>
    </row>
    <row r="35" spans="1:16" x14ac:dyDescent="0.25">
      <c r="A35" s="1"/>
      <c r="B35" s="31"/>
      <c r="C35" s="31"/>
      <c r="D35" s="24"/>
      <c r="E35" s="62"/>
      <c r="F35" s="63"/>
      <c r="G35" s="63"/>
      <c r="H35" s="63"/>
      <c r="I35" s="63"/>
      <c r="J35" s="63"/>
      <c r="K35" s="63"/>
      <c r="L35" s="63"/>
      <c r="M35" s="63"/>
      <c r="N35" s="64"/>
      <c r="O35" s="6"/>
      <c r="P35" s="20"/>
    </row>
    <row r="36" spans="1:16" x14ac:dyDescent="0.25">
      <c r="A36" s="1" t="s">
        <v>21</v>
      </c>
      <c r="B36" s="11" t="s">
        <v>43</v>
      </c>
      <c r="C36" s="11" t="s">
        <v>44</v>
      </c>
      <c r="D36" s="11" t="s">
        <v>54</v>
      </c>
      <c r="E36" s="7" t="s">
        <v>49</v>
      </c>
      <c r="F36" s="11" t="s">
        <v>55</v>
      </c>
      <c r="G36" s="5" t="s">
        <v>51</v>
      </c>
      <c r="H36" s="11" t="s">
        <v>59</v>
      </c>
      <c r="I36" s="5" t="s">
        <v>50</v>
      </c>
      <c r="J36" s="34" t="s">
        <v>56</v>
      </c>
      <c r="K36" s="21" t="s">
        <v>58</v>
      </c>
      <c r="L36" s="22" t="s">
        <v>57</v>
      </c>
      <c r="M36" s="19" t="s">
        <v>60</v>
      </c>
      <c r="N36" s="22" t="s">
        <v>63</v>
      </c>
      <c r="O36" s="32" t="s">
        <v>67</v>
      </c>
      <c r="P36" s="20"/>
    </row>
    <row r="37" spans="1:16" hidden="1" x14ac:dyDescent="0.25">
      <c r="A37" s="2" t="s">
        <v>22</v>
      </c>
      <c r="B37" s="24">
        <v>0</v>
      </c>
      <c r="C37" s="24">
        <v>0</v>
      </c>
      <c r="D37" s="24">
        <v>325</v>
      </c>
      <c r="E37" s="6" t="e">
        <f>#REF!</f>
        <v>#REF!</v>
      </c>
      <c r="F37" s="24">
        <v>0</v>
      </c>
      <c r="G37" s="6" t="e">
        <f>#REF!</f>
        <v>#REF!</v>
      </c>
      <c r="H37" s="33">
        <v>0</v>
      </c>
      <c r="I37" s="28" t="e">
        <f t="shared" ref="I37:I40" si="7">G37-H37</f>
        <v>#REF!</v>
      </c>
      <c r="J37" s="28">
        <v>0</v>
      </c>
      <c r="K37" s="27">
        <v>150</v>
      </c>
      <c r="L37" s="39"/>
      <c r="M37" s="27"/>
      <c r="N37" s="40"/>
      <c r="O37" s="6"/>
      <c r="P37" s="20"/>
    </row>
    <row r="38" spans="1:16" x14ac:dyDescent="0.25">
      <c r="A38" s="2" t="s">
        <v>23</v>
      </c>
      <c r="B38" s="24">
        <v>0</v>
      </c>
      <c r="C38" s="24">
        <v>900</v>
      </c>
      <c r="D38" s="24">
        <v>0</v>
      </c>
      <c r="E38" s="6" t="e">
        <f>#REF!</f>
        <v>#REF!</v>
      </c>
      <c r="F38" s="24">
        <v>0</v>
      </c>
      <c r="G38" s="6" t="e">
        <f>#REF!</f>
        <v>#REF!</v>
      </c>
      <c r="H38" s="33">
        <v>0</v>
      </c>
      <c r="I38" s="28" t="e">
        <f t="shared" si="7"/>
        <v>#REF!</v>
      </c>
      <c r="J38" s="28">
        <v>0</v>
      </c>
      <c r="K38" s="19"/>
      <c r="L38" s="28">
        <v>2500</v>
      </c>
      <c r="M38" s="27">
        <v>3730.21</v>
      </c>
      <c r="N38" s="35">
        <v>5000</v>
      </c>
      <c r="O38" s="27">
        <v>5000</v>
      </c>
      <c r="P38" s="20"/>
    </row>
    <row r="39" spans="1:16" x14ac:dyDescent="0.25">
      <c r="A39" s="2" t="s">
        <v>24</v>
      </c>
      <c r="B39" s="24">
        <v>4018.31</v>
      </c>
      <c r="C39" s="24">
        <v>3470.1</v>
      </c>
      <c r="D39" s="24">
        <v>1634.8</v>
      </c>
      <c r="E39" s="6" t="e">
        <f>#REF!</f>
        <v>#REF!</v>
      </c>
      <c r="F39" s="24">
        <v>700</v>
      </c>
      <c r="G39" s="6" t="e">
        <f>#REF!</f>
        <v>#REF!</v>
      </c>
      <c r="H39" s="41">
        <v>2985.09</v>
      </c>
      <c r="I39" s="28" t="e">
        <f t="shared" si="7"/>
        <v>#REF!</v>
      </c>
      <c r="J39" s="28">
        <v>5000</v>
      </c>
      <c r="K39" s="27">
        <v>3800</v>
      </c>
      <c r="L39" s="35">
        <v>2500</v>
      </c>
      <c r="M39" s="27">
        <v>6400.92</v>
      </c>
      <c r="N39" s="35">
        <v>2500</v>
      </c>
      <c r="O39" s="27">
        <v>2500</v>
      </c>
      <c r="P39" s="20"/>
    </row>
    <row r="40" spans="1:16" x14ac:dyDescent="0.25">
      <c r="A40" s="1" t="s">
        <v>25</v>
      </c>
      <c r="B40" s="31">
        <f t="shared" ref="B40:C40" si="8">SUM(B37:B39)</f>
        <v>4018.31</v>
      </c>
      <c r="C40" s="31">
        <f t="shared" si="8"/>
        <v>4370.1000000000004</v>
      </c>
      <c r="D40" s="31">
        <f>SUM(D37:D39)</f>
        <v>1959.8</v>
      </c>
      <c r="E40" s="3" t="e">
        <f>SUM(E37:E39)</f>
        <v>#REF!</v>
      </c>
      <c r="F40" s="31">
        <f t="shared" ref="F40:O40" si="9">SUM(F37:F39)</f>
        <v>700</v>
      </c>
      <c r="G40" s="3" t="e">
        <f t="shared" si="9"/>
        <v>#REF!</v>
      </c>
      <c r="H40" s="31">
        <f t="shared" si="9"/>
        <v>2985.09</v>
      </c>
      <c r="I40" s="28" t="e">
        <f t="shared" si="7"/>
        <v>#REF!</v>
      </c>
      <c r="J40" s="33">
        <f t="shared" si="9"/>
        <v>5000</v>
      </c>
      <c r="K40" s="32">
        <f t="shared" si="9"/>
        <v>3950</v>
      </c>
      <c r="L40" s="33">
        <f t="shared" si="9"/>
        <v>5000</v>
      </c>
      <c r="M40" s="32">
        <f t="shared" si="9"/>
        <v>10131.130000000001</v>
      </c>
      <c r="N40" s="33">
        <f t="shared" si="9"/>
        <v>7500</v>
      </c>
      <c r="O40" s="33">
        <f t="shared" si="9"/>
        <v>7500</v>
      </c>
      <c r="P40" s="20"/>
    </row>
    <row r="41" spans="1:16" x14ac:dyDescent="0.25">
      <c r="A41" s="1"/>
      <c r="B41" s="31"/>
      <c r="C41" s="31"/>
      <c r="D41" s="31"/>
      <c r="E41" s="50"/>
      <c r="F41" s="51"/>
      <c r="G41" s="51"/>
      <c r="H41" s="51"/>
      <c r="I41" s="51"/>
      <c r="J41" s="51"/>
      <c r="K41" s="51"/>
      <c r="L41" s="51"/>
      <c r="M41" s="51"/>
      <c r="N41" s="52"/>
      <c r="O41" s="6"/>
      <c r="P41" s="20"/>
    </row>
    <row r="42" spans="1:16" x14ac:dyDescent="0.25">
      <c r="A42" s="1" t="s">
        <v>26</v>
      </c>
      <c r="B42" s="31">
        <v>0</v>
      </c>
      <c r="C42" s="31">
        <v>1108.7</v>
      </c>
      <c r="D42" s="31">
        <v>0</v>
      </c>
      <c r="E42" s="3" t="e">
        <f>#REF!</f>
        <v>#REF!</v>
      </c>
      <c r="F42" s="31">
        <v>1000</v>
      </c>
      <c r="G42" s="6" t="e">
        <f>#REF!</f>
        <v>#REF!</v>
      </c>
      <c r="H42" s="33">
        <v>1000</v>
      </c>
      <c r="I42" s="28" t="e">
        <f t="shared" ref="I42" si="10">G42-H42</f>
        <v>#REF!</v>
      </c>
      <c r="J42" s="28">
        <v>1500</v>
      </c>
      <c r="K42" s="27">
        <v>3500</v>
      </c>
      <c r="L42" s="35">
        <v>7250</v>
      </c>
      <c r="M42" s="27">
        <v>5250</v>
      </c>
      <c r="N42" s="35">
        <v>5250</v>
      </c>
      <c r="O42" s="27">
        <v>5250</v>
      </c>
      <c r="P42" s="20"/>
    </row>
    <row r="43" spans="1:16" x14ac:dyDescent="0.25">
      <c r="A43" s="2"/>
      <c r="B43" s="30"/>
      <c r="C43" s="30"/>
      <c r="D43" s="30"/>
      <c r="E43" s="53"/>
      <c r="F43" s="54"/>
      <c r="G43" s="54"/>
      <c r="H43" s="54"/>
      <c r="I43" s="54"/>
      <c r="J43" s="54"/>
      <c r="K43" s="54"/>
      <c r="L43" s="54"/>
      <c r="M43" s="54"/>
      <c r="N43" s="55"/>
      <c r="O43" s="6"/>
      <c r="P43" s="20"/>
    </row>
    <row r="44" spans="1:16" x14ac:dyDescent="0.25">
      <c r="A44" s="1" t="s">
        <v>27</v>
      </c>
      <c r="B44" s="11" t="s">
        <v>43</v>
      </c>
      <c r="C44" s="11" t="s">
        <v>44</v>
      </c>
      <c r="D44" s="11" t="s">
        <v>54</v>
      </c>
      <c r="E44" s="7" t="s">
        <v>49</v>
      </c>
      <c r="F44" s="11" t="s">
        <v>55</v>
      </c>
      <c r="G44" s="5" t="s">
        <v>51</v>
      </c>
      <c r="H44" s="11" t="s">
        <v>59</v>
      </c>
      <c r="I44" s="5" t="s">
        <v>50</v>
      </c>
      <c r="J44" s="34" t="s">
        <v>56</v>
      </c>
      <c r="K44" s="21" t="s">
        <v>58</v>
      </c>
      <c r="L44" s="22" t="s">
        <v>57</v>
      </c>
      <c r="M44" s="19" t="s">
        <v>60</v>
      </c>
      <c r="N44" s="22" t="s">
        <v>63</v>
      </c>
      <c r="O44" s="32" t="s">
        <v>67</v>
      </c>
      <c r="P44" s="20"/>
    </row>
    <row r="45" spans="1:16" x14ac:dyDescent="0.25">
      <c r="A45" s="2" t="s">
        <v>28</v>
      </c>
      <c r="B45" s="24">
        <v>0</v>
      </c>
      <c r="C45" s="24">
        <v>0</v>
      </c>
      <c r="D45" s="24">
        <v>0</v>
      </c>
      <c r="E45" s="6" t="e">
        <f>#REF!</f>
        <v>#REF!</v>
      </c>
      <c r="F45" s="24">
        <v>0</v>
      </c>
      <c r="G45" s="6" t="e">
        <f>#REF!</f>
        <v>#REF!</v>
      </c>
      <c r="H45" s="41">
        <v>0</v>
      </c>
      <c r="I45" s="28" t="e">
        <f t="shared" ref="I45:I47" si="11">G45-H45</f>
        <v>#REF!</v>
      </c>
      <c r="J45" s="28">
        <v>500</v>
      </c>
      <c r="K45" s="19"/>
      <c r="L45" s="28">
        <v>3000</v>
      </c>
      <c r="M45" s="19"/>
      <c r="N45" s="28">
        <v>10000</v>
      </c>
      <c r="O45" s="27">
        <v>10000</v>
      </c>
      <c r="P45" s="20"/>
    </row>
    <row r="46" spans="1:16" x14ac:dyDescent="0.25">
      <c r="A46" s="2" t="s">
        <v>29</v>
      </c>
      <c r="B46" s="24">
        <v>0</v>
      </c>
      <c r="C46" s="24">
        <v>0</v>
      </c>
      <c r="D46" s="24">
        <v>0</v>
      </c>
      <c r="E46" s="6" t="e">
        <f>#REF!</f>
        <v>#REF!</v>
      </c>
      <c r="F46" s="24">
        <v>0</v>
      </c>
      <c r="G46" s="6" t="e">
        <f>#REF!</f>
        <v>#REF!</v>
      </c>
      <c r="H46" s="41">
        <v>0</v>
      </c>
      <c r="I46" s="28" t="e">
        <f t="shared" si="11"/>
        <v>#REF!</v>
      </c>
      <c r="J46" s="28">
        <v>0</v>
      </c>
      <c r="K46" s="19"/>
      <c r="L46" s="28"/>
      <c r="M46" s="19"/>
      <c r="N46" s="28"/>
      <c r="O46" s="6"/>
      <c r="P46" s="20"/>
    </row>
    <row r="47" spans="1:16" x14ac:dyDescent="0.25">
      <c r="A47" s="1" t="s">
        <v>30</v>
      </c>
      <c r="B47" s="31">
        <f t="shared" ref="B47:C47" si="12">SUM(B45:B46)</f>
        <v>0</v>
      </c>
      <c r="C47" s="31">
        <f t="shared" si="12"/>
        <v>0</v>
      </c>
      <c r="D47" s="31">
        <v>0</v>
      </c>
      <c r="E47" s="3" t="e">
        <f>SUM(E45:E46)</f>
        <v>#REF!</v>
      </c>
      <c r="F47" s="31">
        <f>SUM(F45:F46)</f>
        <v>0</v>
      </c>
      <c r="G47" s="3" t="e">
        <f>SUM(G45:G46)</f>
        <v>#REF!</v>
      </c>
      <c r="H47" s="33">
        <f>SUM(H45:H46)</f>
        <v>0</v>
      </c>
      <c r="I47" s="28" t="e">
        <f t="shared" si="11"/>
        <v>#REF!</v>
      </c>
      <c r="J47" s="33">
        <f>SUM(J45:J46)</f>
        <v>500</v>
      </c>
      <c r="K47" s="32">
        <f t="shared" ref="K47:M47" si="13">SUM(K45:K46)</f>
        <v>0</v>
      </c>
      <c r="L47" s="33">
        <f t="shared" si="13"/>
        <v>3000</v>
      </c>
      <c r="M47" s="32">
        <f t="shared" si="13"/>
        <v>0</v>
      </c>
      <c r="N47" s="42">
        <f>N45</f>
        <v>10000</v>
      </c>
      <c r="O47" s="27">
        <v>10000</v>
      </c>
      <c r="P47" s="20"/>
    </row>
    <row r="48" spans="1:16" x14ac:dyDescent="0.25">
      <c r="A48" s="2"/>
      <c r="B48" s="11" t="s">
        <v>43</v>
      </c>
      <c r="C48" s="11" t="s">
        <v>44</v>
      </c>
      <c r="D48" s="11" t="s">
        <v>54</v>
      </c>
      <c r="E48" s="7" t="s">
        <v>49</v>
      </c>
      <c r="F48" s="11" t="s">
        <v>55</v>
      </c>
      <c r="G48" s="5" t="s">
        <v>51</v>
      </c>
      <c r="H48" s="11" t="s">
        <v>59</v>
      </c>
      <c r="I48" s="5" t="s">
        <v>50</v>
      </c>
      <c r="J48" s="34" t="s">
        <v>56</v>
      </c>
      <c r="K48" s="21" t="s">
        <v>58</v>
      </c>
      <c r="L48" s="22" t="s">
        <v>57</v>
      </c>
      <c r="M48" s="19" t="s">
        <v>60</v>
      </c>
      <c r="N48" s="22" t="s">
        <v>63</v>
      </c>
      <c r="O48" s="32" t="s">
        <v>67</v>
      </c>
      <c r="P48" s="20"/>
    </row>
    <row r="49" spans="1:16" x14ac:dyDescent="0.25">
      <c r="A49" s="1" t="s">
        <v>31</v>
      </c>
      <c r="B49" s="31">
        <f t="shared" ref="B49:H49" si="14">B47+B42+B40+B34+B33+B32</f>
        <v>4018.31</v>
      </c>
      <c r="C49" s="31">
        <f t="shared" si="14"/>
        <v>5729.1900000000005</v>
      </c>
      <c r="D49" s="31">
        <f t="shared" si="14"/>
        <v>2959.8</v>
      </c>
      <c r="E49" s="3" t="e">
        <f t="shared" si="14"/>
        <v>#REF!</v>
      </c>
      <c r="F49" s="31">
        <f t="shared" si="14"/>
        <v>2450</v>
      </c>
      <c r="G49" s="3" t="e">
        <f t="shared" si="14"/>
        <v>#REF!</v>
      </c>
      <c r="H49" s="33">
        <f t="shared" si="14"/>
        <v>4279.5</v>
      </c>
      <c r="I49" s="28" t="e">
        <f t="shared" ref="I49" si="15">G49-H49</f>
        <v>#REF!</v>
      </c>
      <c r="J49" s="33">
        <f>J47+J42+J40+J34+J33+J32</f>
        <v>8300</v>
      </c>
      <c r="K49" s="32">
        <f>K47+K42+K40+K34+K33+K32</f>
        <v>7450</v>
      </c>
      <c r="L49" s="33">
        <f>L47+L42+L40+L34+L33+L32</f>
        <v>16050</v>
      </c>
      <c r="M49" s="32">
        <f>M47+M42+M40+M34+M33+M32</f>
        <v>16148.650000000001</v>
      </c>
      <c r="N49" s="33">
        <f>N47+N42+N40+N33</f>
        <v>22900</v>
      </c>
      <c r="O49" s="33">
        <f>O47+O42+O40+O33</f>
        <v>22750</v>
      </c>
      <c r="P49" s="20"/>
    </row>
    <row r="50" spans="1:16" x14ac:dyDescent="0.25">
      <c r="A50" s="1"/>
      <c r="B50" s="31"/>
      <c r="C50" s="31"/>
      <c r="D50" s="31"/>
      <c r="E50" s="50"/>
      <c r="F50" s="51"/>
      <c r="G50" s="51"/>
      <c r="H50" s="51"/>
      <c r="I50" s="51"/>
      <c r="J50" s="51"/>
      <c r="K50" s="51"/>
      <c r="L50" s="51"/>
      <c r="M50" s="51"/>
      <c r="N50" s="52"/>
      <c r="O50" s="6"/>
      <c r="P50" s="20"/>
    </row>
    <row r="51" spans="1:16" x14ac:dyDescent="0.25">
      <c r="A51" s="1" t="s">
        <v>33</v>
      </c>
      <c r="B51" s="11" t="s">
        <v>43</v>
      </c>
      <c r="C51" s="11" t="s">
        <v>44</v>
      </c>
      <c r="D51" s="11" t="s">
        <v>54</v>
      </c>
      <c r="E51" s="7" t="s">
        <v>49</v>
      </c>
      <c r="F51" s="11" t="s">
        <v>55</v>
      </c>
      <c r="G51" s="5" t="s">
        <v>51</v>
      </c>
      <c r="H51" s="11" t="s">
        <v>59</v>
      </c>
      <c r="I51" s="5" t="s">
        <v>50</v>
      </c>
      <c r="J51" s="34" t="s">
        <v>56</v>
      </c>
      <c r="K51" s="21" t="s">
        <v>58</v>
      </c>
      <c r="L51" s="22" t="s">
        <v>57</v>
      </c>
      <c r="M51" s="19" t="s">
        <v>60</v>
      </c>
      <c r="N51" s="22" t="s">
        <v>63</v>
      </c>
      <c r="O51" s="32" t="s">
        <v>67</v>
      </c>
      <c r="P51" s="20"/>
    </row>
    <row r="52" spans="1:16" x14ac:dyDescent="0.25">
      <c r="A52" s="2" t="s">
        <v>34</v>
      </c>
      <c r="B52" s="24">
        <v>0</v>
      </c>
      <c r="C52" s="24">
        <v>0</v>
      </c>
      <c r="D52" s="24">
        <v>0</v>
      </c>
      <c r="E52" s="6" t="e">
        <f>#REF!</f>
        <v>#REF!</v>
      </c>
      <c r="F52" s="24">
        <v>0</v>
      </c>
      <c r="G52" s="6" t="e">
        <f>#REF!</f>
        <v>#REF!</v>
      </c>
      <c r="H52" s="41">
        <v>2000</v>
      </c>
      <c r="I52" s="28" t="e">
        <f t="shared" ref="I52:I58" si="16">G52-H52</f>
        <v>#REF!</v>
      </c>
      <c r="J52" s="28">
        <v>2000</v>
      </c>
      <c r="K52" s="19"/>
      <c r="L52" s="28">
        <v>2000</v>
      </c>
      <c r="M52" s="27"/>
      <c r="N52" s="28">
        <v>2000</v>
      </c>
      <c r="O52" s="27"/>
      <c r="P52" s="20"/>
    </row>
    <row r="53" spans="1:16" x14ac:dyDescent="0.25">
      <c r="A53" s="2" t="s">
        <v>64</v>
      </c>
      <c r="B53" s="24"/>
      <c r="C53" s="24"/>
      <c r="D53" s="24"/>
      <c r="E53" s="6"/>
      <c r="F53" s="24"/>
      <c r="G53" s="6"/>
      <c r="H53" s="41"/>
      <c r="I53" s="28"/>
      <c r="J53" s="28"/>
      <c r="K53" s="19"/>
      <c r="L53" s="28"/>
      <c r="M53" s="27"/>
      <c r="N53" s="28">
        <v>2000</v>
      </c>
      <c r="O53" s="27"/>
      <c r="P53" s="20"/>
    </row>
    <row r="54" spans="1:16" x14ac:dyDescent="0.25">
      <c r="A54" s="2" t="s">
        <v>35</v>
      </c>
      <c r="B54" s="24">
        <v>145.54</v>
      </c>
      <c r="C54" s="24">
        <v>0</v>
      </c>
      <c r="D54" s="24">
        <v>0</v>
      </c>
      <c r="E54" s="6" t="e">
        <f>#REF!</f>
        <v>#REF!</v>
      </c>
      <c r="F54" s="24">
        <v>116.52</v>
      </c>
      <c r="G54" s="6" t="e">
        <f>#REF!</f>
        <v>#REF!</v>
      </c>
      <c r="H54" s="41">
        <v>0</v>
      </c>
      <c r="I54" s="28" t="e">
        <f t="shared" si="16"/>
        <v>#REF!</v>
      </c>
      <c r="J54" s="28">
        <v>500</v>
      </c>
      <c r="K54" s="19"/>
      <c r="L54" s="28">
        <v>2000</v>
      </c>
      <c r="M54" s="27">
        <v>1180</v>
      </c>
      <c r="N54" s="28">
        <v>3000</v>
      </c>
      <c r="O54" s="27">
        <v>1855</v>
      </c>
      <c r="P54" s="20"/>
    </row>
    <row r="55" spans="1:16" x14ac:dyDescent="0.25">
      <c r="A55" s="2" t="s">
        <v>36</v>
      </c>
      <c r="B55" s="24">
        <v>275</v>
      </c>
      <c r="C55" s="24">
        <v>590</v>
      </c>
      <c r="D55" s="24">
        <v>590</v>
      </c>
      <c r="E55" s="6" t="e">
        <f>#REF!</f>
        <v>#REF!</v>
      </c>
      <c r="F55" s="24">
        <v>550</v>
      </c>
      <c r="G55" s="6" t="e">
        <f>#REF!</f>
        <v>#REF!</v>
      </c>
      <c r="H55" s="41">
        <v>295</v>
      </c>
      <c r="I55" s="28" t="e">
        <f t="shared" si="16"/>
        <v>#REF!</v>
      </c>
      <c r="J55" s="28">
        <v>590</v>
      </c>
      <c r="K55" s="19"/>
      <c r="L55" s="28">
        <v>590</v>
      </c>
      <c r="M55" s="27">
        <v>295</v>
      </c>
      <c r="N55" s="28">
        <v>295</v>
      </c>
      <c r="O55" s="27"/>
      <c r="P55" s="20"/>
    </row>
    <row r="56" spans="1:16" x14ac:dyDescent="0.25">
      <c r="A56" s="2" t="s">
        <v>37</v>
      </c>
      <c r="B56" s="24">
        <v>0</v>
      </c>
      <c r="C56" s="24">
        <v>395</v>
      </c>
      <c r="D56" s="24">
        <v>602.29</v>
      </c>
      <c r="E56" s="6" t="e">
        <f>#REF!</f>
        <v>#REF!</v>
      </c>
      <c r="F56" s="24">
        <v>1185</v>
      </c>
      <c r="G56" s="6" t="e">
        <f>#REF!</f>
        <v>#REF!</v>
      </c>
      <c r="H56" s="41">
        <v>425</v>
      </c>
      <c r="I56" s="28" t="e">
        <f t="shared" si="16"/>
        <v>#REF!</v>
      </c>
      <c r="J56" s="28">
        <v>790</v>
      </c>
      <c r="K56" s="19"/>
      <c r="L56" s="28">
        <v>790</v>
      </c>
      <c r="M56" s="27"/>
      <c r="N56" s="28">
        <v>850</v>
      </c>
      <c r="O56" s="27"/>
      <c r="P56" s="20"/>
    </row>
    <row r="57" spans="1:16" x14ac:dyDescent="0.25">
      <c r="A57" s="2" t="s">
        <v>38</v>
      </c>
      <c r="B57" s="24">
        <v>0</v>
      </c>
      <c r="C57" s="24">
        <v>0</v>
      </c>
      <c r="D57" s="24">
        <v>0</v>
      </c>
      <c r="E57" s="6" t="e">
        <f>#REF!</f>
        <v>#REF!</v>
      </c>
      <c r="F57" s="24">
        <v>0</v>
      </c>
      <c r="G57" s="6" t="e">
        <f>#REF!</f>
        <v>#REF!</v>
      </c>
      <c r="H57" s="41">
        <v>0</v>
      </c>
      <c r="I57" s="28" t="e">
        <f t="shared" si="16"/>
        <v>#REF!</v>
      </c>
      <c r="J57" s="28">
        <v>500</v>
      </c>
      <c r="K57" s="19"/>
      <c r="L57" s="28">
        <v>0</v>
      </c>
      <c r="M57" s="27"/>
      <c r="N57" s="28"/>
      <c r="O57" s="6"/>
      <c r="P57" s="20"/>
    </row>
    <row r="58" spans="1:16" x14ac:dyDescent="0.25">
      <c r="A58" s="1" t="s">
        <v>39</v>
      </c>
      <c r="B58" s="31">
        <f t="shared" ref="B58:C58" si="17">SUM(B52:B57)</f>
        <v>420.53999999999996</v>
      </c>
      <c r="C58" s="31">
        <f t="shared" si="17"/>
        <v>985</v>
      </c>
      <c r="D58" s="31">
        <f>SUM(D52:D57)</f>
        <v>1192.29</v>
      </c>
      <c r="E58" s="3" t="e">
        <f>SUM(E52:E57)</f>
        <v>#REF!</v>
      </c>
      <c r="F58" s="31">
        <f>SUM(F52:F57)</f>
        <v>1851.52</v>
      </c>
      <c r="G58" s="3" t="e">
        <f>SUM(G52:G57)</f>
        <v>#REF!</v>
      </c>
      <c r="H58" s="33">
        <f>SUM(H52:H57)</f>
        <v>2720</v>
      </c>
      <c r="I58" s="28" t="e">
        <f t="shared" si="16"/>
        <v>#REF!</v>
      </c>
      <c r="J58" s="33">
        <f>SUM(J52:J57)</f>
        <v>4380</v>
      </c>
      <c r="K58" s="32">
        <f t="shared" ref="K58:M58" si="18">SUM(K52:K57)</f>
        <v>0</v>
      </c>
      <c r="L58" s="33">
        <f t="shared" si="18"/>
        <v>5380</v>
      </c>
      <c r="M58" s="32">
        <f t="shared" si="18"/>
        <v>1475</v>
      </c>
      <c r="N58" s="33">
        <f>SUM(N52:N56)</f>
        <v>8145</v>
      </c>
      <c r="O58" s="33">
        <f>SUM(O52:O56)</f>
        <v>1855</v>
      </c>
      <c r="P58" s="20"/>
    </row>
    <row r="59" spans="1:16" x14ac:dyDescent="0.25">
      <c r="A59" s="8"/>
      <c r="B59" s="43"/>
      <c r="C59" s="43"/>
      <c r="D59" s="43"/>
      <c r="E59" s="44"/>
      <c r="F59" s="45"/>
      <c r="G59" s="44"/>
      <c r="H59" s="45"/>
      <c r="I59" s="46"/>
      <c r="J59" s="47"/>
      <c r="K59" s="45"/>
      <c r="L59" s="45"/>
      <c r="M59" s="4"/>
      <c r="N59" s="39"/>
      <c r="O59" s="6"/>
      <c r="P59" s="20"/>
    </row>
    <row r="60" spans="1:16" x14ac:dyDescent="0.25">
      <c r="A60" s="1" t="s">
        <v>52</v>
      </c>
      <c r="B60" s="11" t="s">
        <v>43</v>
      </c>
      <c r="C60" s="11" t="s">
        <v>44</v>
      </c>
      <c r="D60" s="11" t="s">
        <v>54</v>
      </c>
      <c r="E60" s="7" t="s">
        <v>49</v>
      </c>
      <c r="F60" s="11" t="s">
        <v>55</v>
      </c>
      <c r="G60" s="5" t="s">
        <v>51</v>
      </c>
      <c r="H60" s="11" t="s">
        <v>59</v>
      </c>
      <c r="I60" s="5" t="s">
        <v>50</v>
      </c>
      <c r="J60" s="7" t="s">
        <v>56</v>
      </c>
      <c r="K60" s="21" t="s">
        <v>58</v>
      </c>
      <c r="L60" s="22" t="s">
        <v>57</v>
      </c>
      <c r="M60" s="19" t="s">
        <v>60</v>
      </c>
      <c r="N60" s="22" t="s">
        <v>63</v>
      </c>
      <c r="O60" s="32" t="s">
        <v>67</v>
      </c>
      <c r="P60" s="20"/>
    </row>
    <row r="61" spans="1:16" x14ac:dyDescent="0.25">
      <c r="A61" s="2" t="s">
        <v>32</v>
      </c>
      <c r="B61" s="24">
        <v>0</v>
      </c>
      <c r="C61" s="24">
        <v>0</v>
      </c>
      <c r="D61" s="24">
        <v>0</v>
      </c>
      <c r="E61" s="6">
        <v>0</v>
      </c>
      <c r="F61" s="24">
        <v>0</v>
      </c>
      <c r="G61" s="6">
        <v>1500</v>
      </c>
      <c r="H61" s="24">
        <v>2000</v>
      </c>
      <c r="I61" s="28">
        <f t="shared" ref="I61:I63" si="19">G61-H61</f>
        <v>-500</v>
      </c>
      <c r="J61" s="6">
        <v>2000</v>
      </c>
      <c r="K61" s="48">
        <v>2000</v>
      </c>
      <c r="L61" s="35"/>
      <c r="M61" s="19"/>
      <c r="N61" s="39"/>
      <c r="O61" s="27"/>
      <c r="P61" s="20"/>
    </row>
    <row r="62" spans="1:16" x14ac:dyDescent="0.25">
      <c r="A62" s="2" t="s">
        <v>42</v>
      </c>
      <c r="B62" s="24">
        <v>0</v>
      </c>
      <c r="C62" s="24">
        <v>0</v>
      </c>
      <c r="D62" s="24">
        <v>0</v>
      </c>
      <c r="E62" s="6">
        <v>0</v>
      </c>
      <c r="F62" s="24">
        <v>0</v>
      </c>
      <c r="G62" s="6">
        <v>0</v>
      </c>
      <c r="H62" s="24">
        <v>0</v>
      </c>
      <c r="I62" s="28">
        <f t="shared" si="19"/>
        <v>0</v>
      </c>
      <c r="J62" s="6">
        <v>0</v>
      </c>
      <c r="K62" s="19"/>
      <c r="L62" s="35">
        <v>0</v>
      </c>
      <c r="M62" s="19"/>
      <c r="N62" s="39"/>
      <c r="O62" s="27"/>
      <c r="P62" s="20"/>
    </row>
    <row r="63" spans="1:16" x14ac:dyDescent="0.25">
      <c r="A63" s="5" t="s">
        <v>53</v>
      </c>
      <c r="B63" s="24">
        <v>0</v>
      </c>
      <c r="C63" s="24">
        <v>0</v>
      </c>
      <c r="D63" s="24">
        <v>0</v>
      </c>
      <c r="E63" s="6">
        <v>0</v>
      </c>
      <c r="F63" s="24">
        <v>0</v>
      </c>
      <c r="G63" s="6">
        <f>SUM(G61:G62)</f>
        <v>1500</v>
      </c>
      <c r="H63" s="24">
        <v>0</v>
      </c>
      <c r="I63" s="28">
        <f t="shared" si="19"/>
        <v>1500</v>
      </c>
      <c r="J63" s="6">
        <f>SUM(J61:J62)</f>
        <v>2000</v>
      </c>
      <c r="K63" s="27">
        <f t="shared" ref="K63:M63" si="20">SUM(K61:K62)</f>
        <v>2000</v>
      </c>
      <c r="L63" s="28">
        <f t="shared" si="20"/>
        <v>0</v>
      </c>
      <c r="M63" s="27">
        <f t="shared" si="20"/>
        <v>0</v>
      </c>
      <c r="N63" s="39"/>
      <c r="O63" s="27">
        <v>26170</v>
      </c>
      <c r="P63" s="20"/>
    </row>
    <row r="64" spans="1:16" x14ac:dyDescent="0.25">
      <c r="A64" s="20"/>
      <c r="B64" s="37"/>
      <c r="C64" s="37"/>
      <c r="D64" s="37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6"/>
      <c r="P64" s="20"/>
    </row>
    <row r="65" spans="1:16" x14ac:dyDescent="0.25">
      <c r="A65" s="2"/>
      <c r="B65" s="11" t="s">
        <v>43</v>
      </c>
      <c r="C65" s="11" t="s">
        <v>44</v>
      </c>
      <c r="D65" s="11" t="s">
        <v>54</v>
      </c>
      <c r="E65" s="7" t="s">
        <v>49</v>
      </c>
      <c r="F65" s="11" t="s">
        <v>55</v>
      </c>
      <c r="G65" s="5" t="s">
        <v>51</v>
      </c>
      <c r="H65" s="11" t="s">
        <v>59</v>
      </c>
      <c r="I65" s="5" t="s">
        <v>50</v>
      </c>
      <c r="J65" s="34" t="s">
        <v>56</v>
      </c>
      <c r="K65" s="21" t="s">
        <v>58</v>
      </c>
      <c r="L65" s="22" t="s">
        <v>57</v>
      </c>
      <c r="M65" s="19" t="s">
        <v>60</v>
      </c>
      <c r="N65" s="22" t="s">
        <v>63</v>
      </c>
      <c r="O65" s="32" t="s">
        <v>67</v>
      </c>
      <c r="P65" s="20"/>
    </row>
    <row r="66" spans="1:16" x14ac:dyDescent="0.25">
      <c r="A66" s="1" t="s">
        <v>45</v>
      </c>
      <c r="B66" s="31">
        <f>B58+B49+B29</f>
        <v>7440</v>
      </c>
      <c r="C66" s="31">
        <f>C58+C49+C29</f>
        <v>15833.41</v>
      </c>
      <c r="D66" s="31">
        <f>D58+D49+D29</f>
        <v>23480.739999999994</v>
      </c>
      <c r="E66" s="3" t="e">
        <f>E58+E49+E29</f>
        <v>#REF!</v>
      </c>
      <c r="F66" s="31">
        <f>F58+F49+F29</f>
        <v>29644.420000000002</v>
      </c>
      <c r="G66" s="3" t="e">
        <f>G58+G49+G29+G63</f>
        <v>#REF!</v>
      </c>
      <c r="H66" s="33">
        <f>H58+H49+H29+H63</f>
        <v>35127.399999999994</v>
      </c>
      <c r="I66" s="6" t="e">
        <f t="shared" ref="I66" si="21">G66-H66</f>
        <v>#REF!</v>
      </c>
      <c r="J66" s="33">
        <f>J58+J49+J29+J63</f>
        <v>44180</v>
      </c>
      <c r="K66" s="36">
        <f>K58+K49+K29+K63</f>
        <v>43971.299999999996</v>
      </c>
      <c r="L66" s="33">
        <f>L58+L49+L29+L63</f>
        <v>55930</v>
      </c>
      <c r="M66" s="32">
        <f>M58+M49+M29+M63</f>
        <v>52435.43</v>
      </c>
      <c r="N66" s="33">
        <f>N29+N33+N40+N42+N47+N58</f>
        <v>42000</v>
      </c>
      <c r="O66" s="33">
        <f>SUM(O29+O40+O42+O47+O58)</f>
        <v>43467.08</v>
      </c>
      <c r="P66" s="20"/>
    </row>
    <row r="67" spans="1:16" x14ac:dyDescent="0.25">
      <c r="A67" s="20"/>
      <c r="B67" s="11" t="s">
        <v>43</v>
      </c>
      <c r="C67" s="11" t="s">
        <v>44</v>
      </c>
      <c r="D67" s="11" t="s">
        <v>54</v>
      </c>
      <c r="E67" s="7" t="s">
        <v>49</v>
      </c>
      <c r="F67" s="11" t="s">
        <v>55</v>
      </c>
      <c r="G67" s="5" t="s">
        <v>51</v>
      </c>
      <c r="H67" s="11" t="s">
        <v>59</v>
      </c>
      <c r="I67" s="5" t="s">
        <v>50</v>
      </c>
      <c r="J67" s="34" t="s">
        <v>56</v>
      </c>
      <c r="K67" s="21" t="s">
        <v>58</v>
      </c>
      <c r="L67" s="22" t="s">
        <v>57</v>
      </c>
      <c r="M67" s="19" t="s">
        <v>60</v>
      </c>
      <c r="N67" s="22" t="s">
        <v>63</v>
      </c>
      <c r="O67" s="32" t="s">
        <v>67</v>
      </c>
      <c r="P67" s="20"/>
    </row>
    <row r="68" spans="1:16" x14ac:dyDescent="0.25">
      <c r="A68" s="5" t="s">
        <v>46</v>
      </c>
      <c r="B68" s="31">
        <f t="shared" ref="B68:H68" si="22">B13-B66</f>
        <v>-90.409999999999854</v>
      </c>
      <c r="C68" s="31">
        <f t="shared" si="22"/>
        <v>2365.8899999999994</v>
      </c>
      <c r="D68" s="31">
        <f t="shared" si="22"/>
        <v>8188.5200000000077</v>
      </c>
      <c r="E68" s="3" t="e">
        <f t="shared" si="22"/>
        <v>#REF!</v>
      </c>
      <c r="F68" s="31">
        <f t="shared" si="22"/>
        <v>12275.16</v>
      </c>
      <c r="G68" s="3" t="e">
        <f t="shared" si="22"/>
        <v>#REF!</v>
      </c>
      <c r="H68" s="33">
        <f t="shared" si="22"/>
        <v>10324.19000000001</v>
      </c>
      <c r="I68" s="6" t="e">
        <f t="shared" ref="I68" si="23">G68-H68</f>
        <v>#REF!</v>
      </c>
      <c r="J68" s="33">
        <f t="shared" ref="J68:O68" si="24">J13-J66</f>
        <v>5820</v>
      </c>
      <c r="K68" s="32">
        <f t="shared" si="24"/>
        <v>12256.340000000004</v>
      </c>
      <c r="L68" s="33">
        <f t="shared" si="24"/>
        <v>2070</v>
      </c>
      <c r="M68" s="32">
        <f t="shared" si="24"/>
        <v>20363.80999999999</v>
      </c>
      <c r="N68" s="49">
        <f t="shared" si="24"/>
        <v>0</v>
      </c>
      <c r="O68" s="49">
        <f t="shared" si="24"/>
        <v>12892.279999999992</v>
      </c>
      <c r="P68" s="20"/>
    </row>
    <row r="69" spans="1:16" ht="2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4"/>
      <c r="L69" s="14"/>
      <c r="M69" s="14"/>
      <c r="N69" s="16"/>
      <c r="O69" s="17"/>
      <c r="P69" s="9"/>
    </row>
    <row r="70" spans="1:16" ht="21" x14ac:dyDescent="0.35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4"/>
      <c r="L70" s="14"/>
      <c r="M70" s="14"/>
      <c r="N70" s="16"/>
      <c r="O70" s="17"/>
      <c r="P70" s="9"/>
    </row>
    <row r="71" spans="1:16" x14ac:dyDescent="0.25">
      <c r="K71" s="15"/>
      <c r="L71" s="15"/>
      <c r="M71" s="15"/>
      <c r="N71" s="9"/>
      <c r="O71" s="10"/>
      <c r="P71" s="9"/>
    </row>
    <row r="72" spans="1:16" x14ac:dyDescent="0.25">
      <c r="K72" s="15"/>
      <c r="L72" s="15"/>
      <c r="M72" s="15"/>
      <c r="N72" s="9"/>
      <c r="O72" s="10"/>
      <c r="P72" s="9"/>
    </row>
  </sheetData>
  <mergeCells count="9">
    <mergeCell ref="E41:N41"/>
    <mergeCell ref="E43:N43"/>
    <mergeCell ref="E50:N50"/>
    <mergeCell ref="E64:N64"/>
    <mergeCell ref="H1:N1"/>
    <mergeCell ref="E14:N14"/>
    <mergeCell ref="H15:N15"/>
    <mergeCell ref="E30:N30"/>
    <mergeCell ref="E35:N35"/>
  </mergeCells>
  <pageMargins left="0.25" right="0.25" top="0.75" bottom="0.75" header="0.3" footer="0.3"/>
  <pageSetup orientation="landscape" r:id="rId1"/>
  <headerFooter>
    <oddHeader>&amp;C&amp;"-,Bold"&amp;16PROJECTS FUND</oddHeader>
    <oddFooter>&amp;LUpdated for 7/12019-12/31/2019&amp;CPage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PROJECTS FUND</vt:lpstr>
      <vt:lpstr>'PROJECTS FUND'!Print_Area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Coutts</dc:creator>
  <cp:lastModifiedBy>Jim</cp:lastModifiedBy>
  <cp:lastPrinted>2020-01-04T22:38:05Z</cp:lastPrinted>
  <dcterms:created xsi:type="dcterms:W3CDTF">2014-11-24T23:41:15Z</dcterms:created>
  <dcterms:modified xsi:type="dcterms:W3CDTF">2020-01-20T21:21:17Z</dcterms:modified>
</cp:coreProperties>
</file>