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otary\"/>
    </mc:Choice>
  </mc:AlternateContent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Sheet1!$A$1:$S$55</definedName>
    <definedName name="_xlnm.Print_Area" localSheetId="1">Sheet2!$A$1:$W$42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1" i="2" l="1"/>
  <c r="V41" i="2"/>
  <c r="U41" i="2"/>
  <c r="T41" i="2"/>
  <c r="S41" i="2"/>
  <c r="R41" i="2"/>
  <c r="Q41" i="2"/>
  <c r="P41" i="2"/>
  <c r="O41" i="2"/>
  <c r="N42" i="2" s="1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W15" i="2"/>
  <c r="L15" i="2"/>
  <c r="L14" i="2"/>
  <c r="L13" i="2"/>
  <c r="L12" i="2"/>
  <c r="L11" i="2"/>
  <c r="L10" i="2"/>
  <c r="L9" i="2"/>
  <c r="L8" i="2"/>
  <c r="L7" i="2"/>
  <c r="L6" i="2"/>
  <c r="L5" i="2"/>
  <c r="L4" i="2"/>
  <c r="L41" i="2" s="1"/>
  <c r="N98" i="1"/>
  <c r="P99" i="1"/>
  <c r="AA101" i="1" l="1"/>
  <c r="Z101" i="1"/>
  <c r="Y101" i="1"/>
  <c r="X101" i="1"/>
  <c r="W101" i="1"/>
  <c r="V101" i="1"/>
  <c r="U101" i="1"/>
  <c r="T101" i="1"/>
  <c r="P98" i="1"/>
  <c r="P97" i="1"/>
  <c r="P92" i="1"/>
  <c r="P91" i="1"/>
  <c r="P66" i="1"/>
  <c r="P90" i="1"/>
  <c r="P89" i="1"/>
  <c r="AA69" i="1" l="1"/>
  <c r="AA95" i="1" l="1"/>
  <c r="Z95" i="1"/>
  <c r="Y95" i="1"/>
  <c r="X95" i="1"/>
  <c r="W95" i="1"/>
  <c r="V95" i="1"/>
  <c r="U95" i="1"/>
  <c r="T95" i="1"/>
  <c r="S95" i="1"/>
  <c r="S101" i="1" s="1"/>
  <c r="R102" i="1" s="1"/>
  <c r="P94" i="1"/>
  <c r="P93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5" i="1"/>
  <c r="P64" i="1"/>
  <c r="P63" i="1"/>
  <c r="P62" i="1"/>
  <c r="P61" i="1"/>
  <c r="P60" i="1"/>
  <c r="P59" i="1"/>
  <c r="P58" i="1"/>
  <c r="R96" i="1" l="1"/>
  <c r="M39" i="1"/>
  <c r="N23" i="1"/>
  <c r="M23" i="1"/>
  <c r="P17" i="1"/>
  <c r="N30" i="1"/>
  <c r="N39" i="1" s="1"/>
  <c r="P37" i="1"/>
  <c r="P36" i="1"/>
  <c r="P35" i="1"/>
  <c r="P31" i="1"/>
  <c r="P21" i="1"/>
  <c r="P20" i="1"/>
  <c r="P19" i="1"/>
  <c r="P18" i="1"/>
  <c r="P16" i="1"/>
  <c r="P15" i="1"/>
  <c r="P14" i="1"/>
  <c r="P13" i="1"/>
  <c r="P12" i="1"/>
  <c r="P11" i="1"/>
  <c r="P9" i="1"/>
  <c r="P30" i="1" l="1"/>
  <c r="P95" i="1"/>
  <c r="P42" i="1" l="1"/>
  <c r="P101" i="1"/>
  <c r="R9" i="1"/>
  <c r="D9" i="1" l="1"/>
  <c r="F47" i="1"/>
  <c r="F39" i="1"/>
  <c r="F24" i="1"/>
  <c r="F54" i="1" l="1"/>
  <c r="D24" i="1"/>
  <c r="C24" i="1"/>
  <c r="B24" i="1"/>
  <c r="A24" i="1"/>
  <c r="E24" i="1"/>
  <c r="E47" i="1"/>
  <c r="E39" i="1"/>
  <c r="E54" i="1" l="1"/>
  <c r="D47" i="1"/>
  <c r="D39" i="1"/>
  <c r="D54" i="1" l="1"/>
  <c r="R51" i="1"/>
  <c r="C47" i="1"/>
  <c r="C39" i="1"/>
  <c r="C54" i="1" l="1"/>
  <c r="R47" i="1"/>
  <c r="A47" i="1" l="1"/>
  <c r="A39" i="1"/>
  <c r="A54" i="1" l="1"/>
  <c r="B33" i="1"/>
  <c r="B47" i="1" l="1"/>
  <c r="B39" i="1"/>
  <c r="B54" i="1" l="1"/>
  <c r="R39" i="1" l="1"/>
  <c r="R24" i="1"/>
  <c r="R49" i="1" l="1"/>
  <c r="R54" i="1" s="1"/>
</calcChain>
</file>

<file path=xl/sharedStrings.xml><?xml version="1.0" encoding="utf-8"?>
<sst xmlns="http://schemas.openxmlformats.org/spreadsheetml/2006/main" count="194" uniqueCount="87">
  <si>
    <t>ROTARY CLUB of GRAYS THURROCK</t>
  </si>
  <si>
    <t>SLEIGH</t>
  </si>
  <si>
    <t>Stifford Clays</t>
  </si>
  <si>
    <t>Thurs</t>
  </si>
  <si>
    <t>Avenues</t>
  </si>
  <si>
    <t>Fri</t>
  </si>
  <si>
    <t>Blackshots</t>
  </si>
  <si>
    <t>Sat</t>
  </si>
  <si>
    <t>Rectory Rd North</t>
  </si>
  <si>
    <t>Sun</t>
  </si>
  <si>
    <t>Mon</t>
  </si>
  <si>
    <t>South Grays</t>
  </si>
  <si>
    <t>Tues</t>
  </si>
  <si>
    <t>Grays Town</t>
  </si>
  <si>
    <t>Tilbury</t>
  </si>
  <si>
    <t>SUPERMARKETS</t>
  </si>
  <si>
    <t>Sainsburys</t>
  </si>
  <si>
    <t>TESCO</t>
  </si>
  <si>
    <t>DONATIONS</t>
  </si>
  <si>
    <t>Member</t>
  </si>
  <si>
    <t>Members relative</t>
  </si>
  <si>
    <t xml:space="preserve">       £</t>
  </si>
  <si>
    <t>Mystery Donation</t>
  </si>
  <si>
    <t>Mystery Donation - 2</t>
  </si>
  <si>
    <t>ASDA</t>
  </si>
  <si>
    <t>TAX RECLAIM</t>
  </si>
  <si>
    <t>for previous year</t>
  </si>
  <si>
    <t>Rectory Rd South</t>
  </si>
  <si>
    <t>Wed</t>
  </si>
  <si>
    <t>]</t>
  </si>
  <si>
    <t>Chadwell West</t>
  </si>
  <si>
    <t>Chadwell East</t>
  </si>
  <si>
    <t>Christmas Collections           -          December 2019</t>
  </si>
  <si>
    <t>Orsett Fayre/Hall</t>
  </si>
  <si>
    <t>King Edward Drive</t>
  </si>
  <si>
    <t>The Sandmartin</t>
  </si>
  <si>
    <t>The Treacle Mine</t>
  </si>
  <si>
    <t>The Old Shant</t>
  </si>
  <si>
    <t>The Fox</t>
  </si>
  <si>
    <t>Thurrock RFC</t>
  </si>
  <si>
    <t>The George &amp; Dragon</t>
  </si>
  <si>
    <t>The Dog &amp; Partridge - Orsett</t>
  </si>
  <si>
    <t>The Dog &amp; Partridge - N Stifford</t>
  </si>
  <si>
    <t>Ice White Dental</t>
  </si>
  <si>
    <t>Stifford Clays Social Club</t>
  </si>
  <si>
    <t>The Swan - Horndon</t>
  </si>
  <si>
    <t>The Bell - Horndon</t>
  </si>
  <si>
    <t>Theobald Arms</t>
  </si>
  <si>
    <t>The Bull - Little Thurrock</t>
  </si>
  <si>
    <t>The White Hart</t>
  </si>
  <si>
    <t>Tyrell's Hall WMC</t>
  </si>
  <si>
    <t>The Courtyard Inn</t>
  </si>
  <si>
    <t xml:space="preserve">The Wharf  </t>
  </si>
  <si>
    <t>Banjos</t>
  </si>
  <si>
    <t>Riley Sports Bar</t>
  </si>
  <si>
    <t>The Kings Arms</t>
  </si>
  <si>
    <t>The Foxhound - Orsett</t>
  </si>
  <si>
    <t>The Whitmore Arms</t>
  </si>
  <si>
    <t>The Chadwell Arms</t>
  </si>
  <si>
    <t>Chadwell Working Mens Club</t>
  </si>
  <si>
    <t>The Traitors Gate</t>
  </si>
  <si>
    <t>Cash</t>
  </si>
  <si>
    <t>M/c</t>
  </si>
  <si>
    <t>ASDA (2 days in 2014)</t>
  </si>
  <si>
    <t>Notes</t>
  </si>
  <si>
    <t>50p</t>
  </si>
  <si>
    <t>20p</t>
  </si>
  <si>
    <t>10p</t>
  </si>
  <si>
    <t>5p</t>
  </si>
  <si>
    <t>2p</t>
  </si>
  <si>
    <t>1p</t>
  </si>
  <si>
    <t>Orsett Hall</t>
  </si>
  <si>
    <t>Raj's surgery</t>
  </si>
  <si>
    <t>Elizabeth Court</t>
  </si>
  <si>
    <t>Orchard Garden Centre</t>
  </si>
  <si>
    <t>The Ship Inn - East Tilbury</t>
  </si>
  <si>
    <t>The Ship Inn - London Road</t>
  </si>
  <si>
    <t>Battlesbridge Antiques Centre</t>
  </si>
  <si>
    <t xml:space="preserve">? ? ? </t>
  </si>
  <si>
    <t>Halo Lounge Bar, Chafford</t>
  </si>
  <si>
    <t>The Ship Inn Little Thurrock</t>
  </si>
  <si>
    <t>Late Collection - The Avenues</t>
  </si>
  <si>
    <t>Odds &amp; Sods Tin</t>
  </si>
  <si>
    <t>Already Banked</t>
  </si>
  <si>
    <t>ROTARY CLUB of GRAYS THURROCK  -  2019</t>
  </si>
  <si>
    <t>COLLECTING TINS</t>
  </si>
  <si>
    <t>Collecting 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</si>
</sst>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4" fontId="4" fillId="0" borderId="4" xfId="0" applyNumberFormat="1" applyFont="1" applyBorder="1"/>
    <xf numFmtId="0" fontId="4" fillId="0" borderId="5" xfId="0" applyFont="1" applyBorder="1"/>
    <xf numFmtId="0" fontId="4" fillId="0" borderId="0" xfId="0" applyFont="1" applyBorder="1"/>
    <xf numFmtId="4" fontId="4" fillId="0" borderId="0" xfId="0" applyNumberFormat="1" applyFont="1" applyBorder="1"/>
    <xf numFmtId="14" fontId="5" fillId="0" borderId="0" xfId="0" applyNumberFormat="1" applyFont="1"/>
    <xf numFmtId="2" fontId="1" fillId="0" borderId="0" xfId="0" applyNumberFormat="1" applyFont="1"/>
    <xf numFmtId="2" fontId="4" fillId="0" borderId="4" xfId="0" applyNumberFormat="1" applyFont="1" applyBorder="1"/>
    <xf numFmtId="2" fontId="4" fillId="0" borderId="0" xfId="0" applyNumberFormat="1" applyFont="1" applyBorder="1"/>
    <xf numFmtId="0" fontId="4" fillId="0" borderId="0" xfId="0" quotePrefix="1" applyFont="1"/>
    <xf numFmtId="0" fontId="4" fillId="0" borderId="0" xfId="0" quotePrefix="1" applyFont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2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4" fillId="0" borderId="8" xfId="0" applyFont="1" applyBorder="1"/>
    <xf numFmtId="0" fontId="4" fillId="0" borderId="2" xfId="0" applyFont="1" applyBorder="1"/>
    <xf numFmtId="2" fontId="4" fillId="0" borderId="2" xfId="0" applyNumberFormat="1" applyFont="1" applyBorder="1"/>
    <xf numFmtId="4" fontId="4" fillId="0" borderId="9" xfId="0" applyNumberFormat="1" applyFont="1" applyBorder="1"/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0" fillId="2" borderId="0" xfId="0" applyNumberFormat="1" applyFill="1" applyAlignment="1">
      <alignment horizontal="center"/>
    </xf>
    <xf numFmtId="0" fontId="4" fillId="0" borderId="0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tabSelected="1" topLeftCell="A37" zoomScaleNormal="100" workbookViewId="0">
      <selection activeCell="V9" sqref="V9"/>
    </sheetView>
  </sheetViews>
  <sheetFormatPr defaultRowHeight="15" x14ac:dyDescent="0.25"/>
  <cols>
    <col min="1" max="1" width="11.28515625" customWidth="1"/>
    <col min="2" max="3" width="11.7109375" style="6" customWidth="1"/>
    <col min="4" max="6" width="13" style="6" customWidth="1"/>
    <col min="7" max="7" width="2.85546875" customWidth="1"/>
    <col min="8" max="8" width="3.42578125" customWidth="1"/>
    <col min="11" max="11" width="22.42578125" customWidth="1"/>
    <col min="12" max="12" width="3" customWidth="1"/>
    <col min="13" max="14" width="11.140625" customWidth="1"/>
    <col min="15" max="15" width="3" customWidth="1"/>
    <col min="16" max="16" width="13.5703125" style="6" customWidth="1"/>
    <col min="17" max="17" width="2.42578125" customWidth="1"/>
    <col min="18" max="18" width="14.85546875" style="6" customWidth="1"/>
    <col min="19" max="27" width="13.28515625" style="6" customWidth="1"/>
  </cols>
  <sheetData>
    <row r="1" spans="1:20" ht="18.75" x14ac:dyDescent="0.3">
      <c r="H1" s="1"/>
      <c r="I1" s="1"/>
      <c r="J1" s="1"/>
      <c r="K1" s="1"/>
      <c r="L1" s="1"/>
      <c r="M1" s="1"/>
      <c r="N1" s="1"/>
      <c r="O1" s="1"/>
      <c r="P1" s="4"/>
      <c r="Q1" s="1"/>
      <c r="R1" s="4"/>
      <c r="S1" s="4"/>
      <c r="T1" s="4"/>
    </row>
    <row r="2" spans="1:20" ht="18.75" x14ac:dyDescent="0.3">
      <c r="H2" s="1"/>
      <c r="I2" s="1"/>
      <c r="J2" s="1"/>
      <c r="K2" s="1"/>
      <c r="L2" s="1"/>
      <c r="M2" s="1"/>
      <c r="N2" s="1"/>
      <c r="O2" s="1"/>
      <c r="P2" s="4"/>
      <c r="Q2" s="1"/>
      <c r="R2" s="4"/>
      <c r="S2" s="4"/>
      <c r="T2" s="4"/>
    </row>
    <row r="3" spans="1:20" ht="27.95" customHeight="1" x14ac:dyDescent="0.35">
      <c r="C3" s="2"/>
      <c r="D3" s="2" t="s">
        <v>0</v>
      </c>
      <c r="E3" s="2"/>
      <c r="F3" s="2"/>
      <c r="G3" s="6"/>
      <c r="I3" s="1"/>
      <c r="J3" s="1"/>
      <c r="K3" s="20">
        <v>43840</v>
      </c>
      <c r="L3" s="1"/>
      <c r="M3" s="1"/>
      <c r="N3" s="1"/>
      <c r="O3" s="1"/>
      <c r="P3" s="4"/>
      <c r="Q3" s="1"/>
      <c r="R3" s="4"/>
      <c r="S3" s="4"/>
      <c r="T3" s="4"/>
    </row>
    <row r="4" spans="1:20" ht="27.95" customHeight="1" x14ac:dyDescent="0.3">
      <c r="H4" s="1"/>
      <c r="I4" s="1"/>
      <c r="J4" s="1"/>
      <c r="K4" s="1"/>
      <c r="L4" s="1"/>
      <c r="M4" s="1"/>
      <c r="N4" s="1"/>
      <c r="O4" s="1"/>
      <c r="P4" s="4"/>
      <c r="Q4" s="1"/>
      <c r="R4" s="4"/>
      <c r="S4" s="4"/>
      <c r="T4" s="4"/>
    </row>
    <row r="5" spans="1:20" ht="27.95" customHeight="1" x14ac:dyDescent="0.35">
      <c r="A5" s="4">
        <v>2013</v>
      </c>
      <c r="B5" s="4">
        <v>2014</v>
      </c>
      <c r="C5" s="4">
        <v>2015</v>
      </c>
      <c r="D5" s="4">
        <v>2016</v>
      </c>
      <c r="E5" s="4">
        <v>2017</v>
      </c>
      <c r="F5" s="4">
        <v>2018</v>
      </c>
      <c r="G5" s="1"/>
      <c r="H5" s="4" t="s">
        <v>29</v>
      </c>
      <c r="I5" s="2" t="s">
        <v>32</v>
      </c>
      <c r="J5" s="12"/>
      <c r="K5" s="12"/>
      <c r="L5" s="12"/>
      <c r="M5" s="12"/>
      <c r="N5" s="12"/>
      <c r="O5" s="13"/>
      <c r="Q5" s="1"/>
      <c r="R5" s="4"/>
      <c r="S5" s="4"/>
      <c r="T5" s="4"/>
    </row>
    <row r="6" spans="1:20" ht="27.95" customHeight="1" x14ac:dyDescent="0.3">
      <c r="A6" s="1"/>
      <c r="B6" s="4"/>
      <c r="C6" s="4"/>
      <c r="D6" s="4"/>
      <c r="E6" s="4"/>
      <c r="F6" s="4"/>
      <c r="G6" s="1"/>
      <c r="H6" s="4" t="s">
        <v>29</v>
      </c>
      <c r="I6" s="1"/>
      <c r="J6" s="1"/>
      <c r="K6" s="1"/>
      <c r="L6" s="1"/>
      <c r="M6" s="1"/>
      <c r="N6" s="1"/>
      <c r="O6" s="1"/>
      <c r="P6" s="4"/>
      <c r="Q6" s="1"/>
      <c r="R6" s="4"/>
      <c r="S6" s="4"/>
      <c r="T6" s="4"/>
    </row>
    <row r="7" spans="1:20" ht="27.95" customHeight="1" x14ac:dyDescent="0.35">
      <c r="A7" s="1"/>
      <c r="B7" s="4"/>
      <c r="C7" s="4"/>
      <c r="D7" s="4"/>
      <c r="E7" s="4"/>
      <c r="F7" s="4"/>
      <c r="G7" s="1"/>
      <c r="H7" s="4" t="s">
        <v>29</v>
      </c>
      <c r="I7" s="12"/>
      <c r="J7" s="12"/>
      <c r="K7" s="12"/>
      <c r="L7" s="12"/>
      <c r="M7" s="13" t="s">
        <v>61</v>
      </c>
      <c r="N7" s="13" t="s">
        <v>62</v>
      </c>
      <c r="O7" s="24"/>
      <c r="P7" s="25" t="s">
        <v>21</v>
      </c>
      <c r="Q7" s="26"/>
      <c r="R7" s="25" t="s">
        <v>21</v>
      </c>
      <c r="S7" s="4"/>
      <c r="T7" s="4"/>
    </row>
    <row r="8" spans="1:20" ht="27.95" customHeight="1" x14ac:dyDescent="0.35">
      <c r="A8" s="1"/>
      <c r="B8" s="4"/>
      <c r="C8" s="4"/>
      <c r="D8" s="4"/>
      <c r="E8" s="4"/>
      <c r="F8" s="4"/>
      <c r="G8" s="1"/>
      <c r="H8" s="4" t="s">
        <v>29</v>
      </c>
      <c r="I8" s="2" t="s">
        <v>1</v>
      </c>
      <c r="J8" s="12"/>
      <c r="K8" s="12"/>
      <c r="L8" s="12"/>
      <c r="M8" s="12"/>
      <c r="N8" s="12"/>
      <c r="O8" s="12"/>
      <c r="P8" s="13"/>
      <c r="Q8" s="12"/>
      <c r="R8" s="13"/>
      <c r="S8" s="4"/>
      <c r="T8" s="4"/>
    </row>
    <row r="9" spans="1:20" ht="27.95" customHeight="1" x14ac:dyDescent="0.35">
      <c r="A9" s="5"/>
      <c r="B9" s="5"/>
      <c r="C9" s="5"/>
      <c r="D9" s="5">
        <f>119.37+92.74</f>
        <v>212.11</v>
      </c>
      <c r="E9" s="5">
        <v>202.74</v>
      </c>
      <c r="F9" s="5"/>
      <c r="G9" s="1"/>
      <c r="H9" s="4" t="s">
        <v>29</v>
      </c>
      <c r="I9" s="27" t="s">
        <v>28</v>
      </c>
      <c r="J9" s="27">
        <v>20</v>
      </c>
      <c r="K9" s="12" t="s">
        <v>33</v>
      </c>
      <c r="L9" s="12"/>
      <c r="M9" s="28">
        <v>455.52</v>
      </c>
      <c r="N9" s="28">
        <v>0.98</v>
      </c>
      <c r="O9" s="12"/>
      <c r="P9" s="29">
        <f>M9+N9</f>
        <v>456.5</v>
      </c>
      <c r="Q9" s="30"/>
      <c r="R9" s="29">
        <f>P9</f>
        <v>456.5</v>
      </c>
      <c r="S9" s="5"/>
      <c r="T9" s="4"/>
    </row>
    <row r="10" spans="1:20" ht="27.95" customHeight="1" x14ac:dyDescent="0.35">
      <c r="A10" s="5"/>
      <c r="B10" s="5"/>
      <c r="C10" s="5"/>
      <c r="D10" s="5"/>
      <c r="E10" s="5"/>
      <c r="F10" s="5"/>
      <c r="G10" s="1"/>
      <c r="H10" s="4"/>
      <c r="I10" s="27"/>
      <c r="J10" s="27"/>
      <c r="K10" s="12"/>
      <c r="L10" s="12"/>
      <c r="M10" s="28"/>
      <c r="N10" s="28"/>
      <c r="O10" s="12"/>
      <c r="P10" s="29"/>
      <c r="Q10" s="30"/>
      <c r="R10" s="29"/>
      <c r="S10" s="5"/>
      <c r="T10" s="4"/>
    </row>
    <row r="11" spans="1:20" ht="27.95" customHeight="1" x14ac:dyDescent="0.35">
      <c r="A11" s="5">
        <v>445.84</v>
      </c>
      <c r="B11" s="5">
        <v>583.98</v>
      </c>
      <c r="C11" s="5">
        <v>478.04</v>
      </c>
      <c r="D11" s="5">
        <v>584.84</v>
      </c>
      <c r="E11" s="5">
        <v>665.14</v>
      </c>
      <c r="F11" s="5">
        <v>427.47</v>
      </c>
      <c r="G11" s="1"/>
      <c r="H11" s="4" t="s">
        <v>29</v>
      </c>
      <c r="I11" s="27" t="s">
        <v>5</v>
      </c>
      <c r="J11" s="27">
        <v>6</v>
      </c>
      <c r="K11" s="12" t="s">
        <v>2</v>
      </c>
      <c r="L11" s="12"/>
      <c r="M11" s="28">
        <v>606.29999999999995</v>
      </c>
      <c r="N11" s="28"/>
      <c r="O11" s="12"/>
      <c r="P11" s="29">
        <f t="shared" ref="P11:P21" si="0">M11+N11</f>
        <v>606.29999999999995</v>
      </c>
      <c r="Q11" s="30"/>
      <c r="R11" s="29"/>
      <c r="S11" s="5"/>
      <c r="T11" s="4"/>
    </row>
    <row r="12" spans="1:20" ht="27.95" customHeight="1" x14ac:dyDescent="0.35">
      <c r="A12" s="5">
        <v>390.78</v>
      </c>
      <c r="B12" s="5">
        <v>409.62</v>
      </c>
      <c r="C12" s="5">
        <v>521.08000000000004</v>
      </c>
      <c r="D12" s="5">
        <v>638.46</v>
      </c>
      <c r="E12" s="5">
        <v>621.62</v>
      </c>
      <c r="F12" s="5">
        <v>550.58000000000004</v>
      </c>
      <c r="G12" s="1"/>
      <c r="H12" s="4" t="s">
        <v>29</v>
      </c>
      <c r="I12" s="27" t="s">
        <v>7</v>
      </c>
      <c r="J12" s="27">
        <v>7</v>
      </c>
      <c r="K12" s="12" t="s">
        <v>6</v>
      </c>
      <c r="L12" s="12"/>
      <c r="M12" s="28">
        <v>620.6</v>
      </c>
      <c r="N12" s="28"/>
      <c r="O12" s="12"/>
      <c r="P12" s="29">
        <f t="shared" si="0"/>
        <v>620.6</v>
      </c>
      <c r="Q12" s="30"/>
      <c r="R12" s="29"/>
      <c r="S12" s="5"/>
      <c r="T12" s="4"/>
    </row>
    <row r="13" spans="1:20" ht="27.95" customHeight="1" x14ac:dyDescent="0.35">
      <c r="A13" s="5"/>
      <c r="B13" s="5">
        <v>361.07</v>
      </c>
      <c r="C13" s="5"/>
      <c r="D13" s="5"/>
      <c r="E13" s="5"/>
      <c r="F13" s="5">
        <v>433.49</v>
      </c>
      <c r="G13" s="1"/>
      <c r="H13" s="4" t="s">
        <v>29</v>
      </c>
      <c r="I13" s="27" t="s">
        <v>9</v>
      </c>
      <c r="J13" s="27">
        <v>8</v>
      </c>
      <c r="K13" s="12" t="s">
        <v>30</v>
      </c>
      <c r="L13" s="12"/>
      <c r="M13" s="28">
        <v>414.21</v>
      </c>
      <c r="N13" s="28"/>
      <c r="O13" s="12"/>
      <c r="P13" s="29">
        <f t="shared" si="0"/>
        <v>414.21</v>
      </c>
      <c r="Q13" s="30"/>
      <c r="R13" s="29"/>
      <c r="S13" s="5"/>
      <c r="T13" s="4"/>
    </row>
    <row r="14" spans="1:20" ht="27.95" customHeight="1" x14ac:dyDescent="0.35">
      <c r="A14" s="5">
        <v>401.63</v>
      </c>
      <c r="B14" s="5">
        <v>508.07</v>
      </c>
      <c r="C14" s="5">
        <v>391.4</v>
      </c>
      <c r="D14" s="5">
        <v>491.38</v>
      </c>
      <c r="E14" s="5">
        <v>550.32000000000005</v>
      </c>
      <c r="F14" s="5">
        <v>532.84</v>
      </c>
      <c r="G14" s="1"/>
      <c r="H14" s="4" t="s">
        <v>29</v>
      </c>
      <c r="I14" s="27" t="s">
        <v>10</v>
      </c>
      <c r="J14" s="27">
        <v>9</v>
      </c>
      <c r="K14" s="12" t="s">
        <v>8</v>
      </c>
      <c r="L14" s="12"/>
      <c r="M14" s="28">
        <v>496.35</v>
      </c>
      <c r="N14" s="28"/>
      <c r="O14" s="12"/>
      <c r="P14" s="29">
        <f t="shared" si="0"/>
        <v>496.35</v>
      </c>
      <c r="Q14" s="30"/>
      <c r="R14" s="29"/>
      <c r="S14" s="5"/>
      <c r="T14" s="4"/>
    </row>
    <row r="15" spans="1:20" ht="27.95" customHeight="1" x14ac:dyDescent="0.35">
      <c r="A15" s="5">
        <v>277.93</v>
      </c>
      <c r="B15" s="5">
        <v>546.86</v>
      </c>
      <c r="C15" s="5">
        <v>675.32</v>
      </c>
      <c r="D15" s="5">
        <v>522.70000000000005</v>
      </c>
      <c r="E15" s="5">
        <v>444.24</v>
      </c>
      <c r="F15" s="5">
        <v>490.05</v>
      </c>
      <c r="G15" s="1"/>
      <c r="H15" s="4" t="s">
        <v>29</v>
      </c>
      <c r="I15" s="27" t="s">
        <v>12</v>
      </c>
      <c r="J15" s="27">
        <v>17</v>
      </c>
      <c r="K15" s="12" t="s">
        <v>27</v>
      </c>
      <c r="L15" s="12"/>
      <c r="M15" s="28">
        <v>500.91</v>
      </c>
      <c r="N15" s="28"/>
      <c r="O15" s="12"/>
      <c r="P15" s="29">
        <f t="shared" si="0"/>
        <v>500.91</v>
      </c>
      <c r="Q15" s="30"/>
      <c r="R15" s="29"/>
      <c r="S15" s="5"/>
      <c r="T15" s="4"/>
    </row>
    <row r="16" spans="1:20" ht="27.95" customHeight="1" x14ac:dyDescent="0.35">
      <c r="A16" s="5">
        <v>460</v>
      </c>
      <c r="B16" s="10">
        <v>381.4</v>
      </c>
      <c r="C16" s="10">
        <v>386.2</v>
      </c>
      <c r="D16" s="5">
        <v>445.59</v>
      </c>
      <c r="E16" s="5">
        <v>457.51</v>
      </c>
      <c r="F16" s="5">
        <v>474.78</v>
      </c>
      <c r="G16" s="1"/>
      <c r="H16" s="4" t="s">
        <v>29</v>
      </c>
      <c r="I16" s="27" t="s">
        <v>3</v>
      </c>
      <c r="J16" s="27">
        <v>12</v>
      </c>
      <c r="K16" s="12" t="s">
        <v>31</v>
      </c>
      <c r="L16" s="12"/>
      <c r="M16" s="28">
        <v>199.65</v>
      </c>
      <c r="N16" s="28"/>
      <c r="O16" s="12"/>
      <c r="P16" s="29">
        <f t="shared" si="0"/>
        <v>199.65</v>
      </c>
      <c r="Q16" s="30"/>
      <c r="R16" s="29"/>
      <c r="S16" s="5"/>
      <c r="T16" s="4"/>
    </row>
    <row r="17" spans="1:23" ht="27.95" customHeight="1" x14ac:dyDescent="0.35">
      <c r="A17" s="5">
        <v>265.95999999999998</v>
      </c>
      <c r="B17" s="5">
        <v>389.35</v>
      </c>
      <c r="C17" s="5">
        <v>441.97</v>
      </c>
      <c r="D17" s="5">
        <v>582.41</v>
      </c>
      <c r="E17" s="5">
        <v>497.69</v>
      </c>
      <c r="F17" s="5">
        <v>422.95</v>
      </c>
      <c r="G17" s="1"/>
      <c r="H17" s="4" t="s">
        <v>29</v>
      </c>
      <c r="I17" s="27" t="s">
        <v>5</v>
      </c>
      <c r="J17" s="27">
        <v>13</v>
      </c>
      <c r="K17" s="12" t="s">
        <v>11</v>
      </c>
      <c r="L17" s="12"/>
      <c r="M17" s="28">
        <v>593.32000000000005</v>
      </c>
      <c r="N17" s="28"/>
      <c r="O17" s="12"/>
      <c r="P17" s="29">
        <f t="shared" si="0"/>
        <v>593.32000000000005</v>
      </c>
      <c r="Q17" s="30"/>
      <c r="R17" s="29"/>
      <c r="S17" s="5"/>
      <c r="T17" s="4"/>
    </row>
    <row r="18" spans="1:23" ht="27.95" customHeight="1" x14ac:dyDescent="0.35">
      <c r="A18" s="5">
        <v>304.07</v>
      </c>
      <c r="B18" s="5">
        <v>338.08</v>
      </c>
      <c r="C18" s="5">
        <v>399.39</v>
      </c>
      <c r="D18" s="5">
        <v>585.41</v>
      </c>
      <c r="E18" s="5">
        <v>573.41999999999996</v>
      </c>
      <c r="F18" s="5">
        <v>492.98</v>
      </c>
      <c r="G18" s="1"/>
      <c r="H18" s="4" t="s">
        <v>29</v>
      </c>
      <c r="I18" s="27" t="s">
        <v>9</v>
      </c>
      <c r="J18" s="27">
        <v>15</v>
      </c>
      <c r="K18" s="12" t="s">
        <v>13</v>
      </c>
      <c r="L18" s="12"/>
      <c r="M18" s="28">
        <v>606.04</v>
      </c>
      <c r="N18" s="28"/>
      <c r="O18" s="12"/>
      <c r="P18" s="29">
        <f t="shared" si="0"/>
        <v>606.04</v>
      </c>
      <c r="Q18" s="30"/>
      <c r="R18" s="29"/>
      <c r="S18" s="5"/>
      <c r="T18" s="4"/>
    </row>
    <row r="19" spans="1:23" ht="27.95" customHeight="1" x14ac:dyDescent="0.35">
      <c r="A19" s="5"/>
      <c r="B19" s="5"/>
      <c r="C19" s="5"/>
      <c r="D19" s="5"/>
      <c r="E19" s="5"/>
      <c r="F19" s="5"/>
      <c r="G19" s="1"/>
      <c r="H19" s="4" t="s">
        <v>29</v>
      </c>
      <c r="I19" s="27" t="s">
        <v>10</v>
      </c>
      <c r="J19" s="27">
        <v>16</v>
      </c>
      <c r="K19" s="12" t="s">
        <v>34</v>
      </c>
      <c r="L19" s="12"/>
      <c r="M19" s="28">
        <v>501.59</v>
      </c>
      <c r="N19" s="28"/>
      <c r="O19" s="12"/>
      <c r="P19" s="29">
        <f t="shared" si="0"/>
        <v>501.59</v>
      </c>
      <c r="Q19" s="30"/>
      <c r="R19" s="29"/>
      <c r="S19" s="5"/>
      <c r="T19" s="4"/>
    </row>
    <row r="20" spans="1:23" ht="27.95" customHeight="1" x14ac:dyDescent="0.35">
      <c r="A20" s="5">
        <v>288.75</v>
      </c>
      <c r="B20" s="5">
        <v>501.83</v>
      </c>
      <c r="C20" s="5">
        <v>382.88</v>
      </c>
      <c r="D20" s="5">
        <v>507.7</v>
      </c>
      <c r="E20" s="5">
        <v>459.39</v>
      </c>
      <c r="F20" s="5"/>
      <c r="G20" s="1"/>
      <c r="H20" s="4" t="s">
        <v>29</v>
      </c>
      <c r="I20" s="27"/>
      <c r="J20" s="27"/>
      <c r="K20" s="12" t="s">
        <v>4</v>
      </c>
      <c r="L20" s="12"/>
      <c r="M20" s="28"/>
      <c r="N20" s="28"/>
      <c r="O20" s="12"/>
      <c r="P20" s="29">
        <f t="shared" si="0"/>
        <v>0</v>
      </c>
      <c r="Q20" s="30"/>
      <c r="R20" s="29"/>
      <c r="S20" s="5"/>
      <c r="T20" s="4"/>
    </row>
    <row r="21" spans="1:23" ht="27.95" customHeight="1" x14ac:dyDescent="0.35">
      <c r="A21" s="5">
        <v>0</v>
      </c>
      <c r="B21" s="5">
        <v>391.98</v>
      </c>
      <c r="C21" s="5">
        <v>240.89</v>
      </c>
      <c r="D21" s="5">
        <v>432.16</v>
      </c>
      <c r="E21" s="5">
        <v>454</v>
      </c>
      <c r="F21" s="5">
        <v>363.6</v>
      </c>
      <c r="G21" s="1"/>
      <c r="H21" s="4" t="s">
        <v>29</v>
      </c>
      <c r="I21" s="27" t="s">
        <v>3</v>
      </c>
      <c r="J21" s="27">
        <v>19</v>
      </c>
      <c r="K21" s="12" t="s">
        <v>14</v>
      </c>
      <c r="L21" s="12"/>
      <c r="M21" s="28">
        <v>435.61</v>
      </c>
      <c r="N21" s="28"/>
      <c r="O21" s="12"/>
      <c r="P21" s="29">
        <f t="shared" si="0"/>
        <v>435.61</v>
      </c>
      <c r="Q21" s="30"/>
      <c r="R21" s="29"/>
      <c r="S21" s="5"/>
      <c r="T21" s="4"/>
    </row>
    <row r="22" spans="1:23" ht="27.95" customHeight="1" x14ac:dyDescent="0.35">
      <c r="A22" s="5"/>
      <c r="B22" s="5"/>
      <c r="C22" s="5"/>
      <c r="D22" s="5"/>
      <c r="E22" s="5"/>
      <c r="F22" s="5"/>
      <c r="G22" s="3"/>
      <c r="H22" s="4" t="s">
        <v>29</v>
      </c>
      <c r="I22" s="27"/>
      <c r="J22" s="27"/>
      <c r="K22" s="12"/>
      <c r="L22" s="12"/>
      <c r="M22" s="28"/>
      <c r="N22" s="28"/>
      <c r="O22" s="12"/>
      <c r="P22" s="29"/>
      <c r="Q22" s="30"/>
      <c r="R22" s="29"/>
      <c r="S22" s="5"/>
      <c r="T22" s="4"/>
    </row>
    <row r="23" spans="1:23" ht="27.95" customHeight="1" x14ac:dyDescent="0.35">
      <c r="A23" s="5"/>
      <c r="B23" s="10"/>
      <c r="C23" s="10"/>
      <c r="D23" s="5"/>
      <c r="E23" s="5"/>
      <c r="F23" s="5"/>
      <c r="G23" s="1"/>
      <c r="H23" s="4" t="s">
        <v>29</v>
      </c>
      <c r="I23" s="27"/>
      <c r="J23" s="27"/>
      <c r="K23" s="12"/>
      <c r="L23" s="12"/>
      <c r="M23" s="28">
        <f>SUM(M11:M22)</f>
        <v>4974.58</v>
      </c>
      <c r="N23" s="28">
        <f>SUM(N11:N22)</f>
        <v>0</v>
      </c>
      <c r="O23" s="12"/>
      <c r="P23" s="29"/>
      <c r="Q23" s="30"/>
      <c r="R23" s="29"/>
      <c r="S23" s="5"/>
      <c r="T23" s="4"/>
    </row>
    <row r="24" spans="1:23" ht="27.95" customHeight="1" thickBot="1" x14ac:dyDescent="0.4">
      <c r="A24" s="11">
        <f t="shared" ref="A24:D24" si="1">SUM(A9:A23)</f>
        <v>2834.96</v>
      </c>
      <c r="B24" s="11">
        <f t="shared" si="1"/>
        <v>4412.24</v>
      </c>
      <c r="C24" s="11">
        <f t="shared" si="1"/>
        <v>3917.17</v>
      </c>
      <c r="D24" s="11">
        <f t="shared" si="1"/>
        <v>5002.7599999999993</v>
      </c>
      <c r="E24" s="11">
        <f>SUM(E9:E23)</f>
        <v>4926.0700000000006</v>
      </c>
      <c r="F24" s="11">
        <f>SUM(F9:F23)</f>
        <v>4188.74</v>
      </c>
      <c r="G24" s="1"/>
      <c r="H24" s="4" t="s">
        <v>29</v>
      </c>
      <c r="I24" s="27"/>
      <c r="J24" s="27"/>
      <c r="K24" s="12"/>
      <c r="L24" s="12"/>
      <c r="M24" s="28"/>
      <c r="N24" s="28"/>
      <c r="O24" s="12"/>
      <c r="P24" s="29"/>
      <c r="Q24" s="30"/>
      <c r="R24" s="31">
        <f>SUM(P11:P23)</f>
        <v>4974.58</v>
      </c>
      <c r="S24" s="5"/>
      <c r="T24" s="4"/>
      <c r="W24" s="9"/>
    </row>
    <row r="25" spans="1:23" ht="27.95" customHeight="1" thickTop="1" x14ac:dyDescent="0.35">
      <c r="A25" s="5"/>
      <c r="B25" s="5"/>
      <c r="C25" s="5"/>
      <c r="D25" s="5"/>
      <c r="E25" s="5"/>
      <c r="F25" s="5"/>
      <c r="G25" s="1"/>
      <c r="H25" s="4" t="s">
        <v>29</v>
      </c>
      <c r="I25" s="27"/>
      <c r="J25" s="27"/>
      <c r="K25" s="12"/>
      <c r="L25" s="12"/>
      <c r="M25" s="28"/>
      <c r="N25" s="28"/>
      <c r="O25" s="12"/>
      <c r="P25" s="29"/>
      <c r="Q25" s="30"/>
      <c r="R25" s="29"/>
      <c r="S25" s="5"/>
      <c r="T25" s="4"/>
    </row>
    <row r="26" spans="1:23" ht="27.95" customHeight="1" x14ac:dyDescent="0.35">
      <c r="A26" s="5"/>
      <c r="B26" s="5"/>
      <c r="C26" s="5"/>
      <c r="D26" s="5"/>
      <c r="E26" s="5"/>
      <c r="F26" s="5"/>
      <c r="G26" s="1"/>
      <c r="H26" s="4" t="s">
        <v>29</v>
      </c>
      <c r="I26" s="32" t="s">
        <v>15</v>
      </c>
      <c r="J26" s="27"/>
      <c r="K26" s="12"/>
      <c r="L26" s="12"/>
      <c r="M26" s="28"/>
      <c r="N26" s="28"/>
      <c r="O26" s="12"/>
      <c r="P26" s="29"/>
      <c r="Q26" s="30"/>
      <c r="R26" s="29"/>
      <c r="S26" s="5"/>
      <c r="T26" s="4"/>
    </row>
    <row r="27" spans="1:23" ht="27.95" customHeight="1" x14ac:dyDescent="0.35">
      <c r="A27" s="5"/>
      <c r="B27" s="5"/>
      <c r="C27" s="5"/>
      <c r="D27" s="5"/>
      <c r="E27" s="5"/>
      <c r="F27" s="5"/>
      <c r="G27" s="1"/>
      <c r="H27" s="4" t="s">
        <v>29</v>
      </c>
      <c r="I27" s="32"/>
      <c r="J27" s="27"/>
      <c r="K27" s="12"/>
      <c r="L27" s="12"/>
      <c r="M27" s="28"/>
      <c r="N27" s="28"/>
      <c r="O27" s="12"/>
      <c r="P27" s="29"/>
      <c r="Q27" s="30"/>
      <c r="R27" s="29"/>
      <c r="S27" s="5"/>
      <c r="T27" s="4"/>
    </row>
    <row r="28" spans="1:23" ht="27.95" customHeight="1" x14ac:dyDescent="0.35">
      <c r="A28" s="5"/>
      <c r="B28" s="5"/>
      <c r="C28" s="5"/>
      <c r="D28" s="5"/>
      <c r="E28" s="5"/>
      <c r="F28" s="5"/>
      <c r="G28" s="1"/>
      <c r="H28" s="4" t="s">
        <v>29</v>
      </c>
      <c r="I28" s="27"/>
      <c r="J28" s="27"/>
      <c r="K28" s="12"/>
      <c r="L28" s="12"/>
      <c r="M28" s="28"/>
      <c r="N28" s="28"/>
      <c r="O28" s="12"/>
      <c r="P28" s="29"/>
      <c r="Q28" s="30"/>
      <c r="R28" s="29"/>
      <c r="S28" s="5"/>
      <c r="T28" s="4"/>
    </row>
    <row r="29" spans="1:23" ht="27.95" customHeight="1" x14ac:dyDescent="0.35">
      <c r="A29" s="5"/>
      <c r="B29" s="5"/>
      <c r="C29" s="5"/>
      <c r="D29" s="5"/>
      <c r="E29" s="5"/>
      <c r="F29" s="5"/>
      <c r="G29" s="1"/>
      <c r="H29" s="4" t="s">
        <v>29</v>
      </c>
      <c r="I29" s="27"/>
      <c r="J29" s="27"/>
      <c r="K29" s="12"/>
      <c r="L29" s="12"/>
      <c r="M29" s="28"/>
      <c r="N29" s="28"/>
      <c r="O29" s="12"/>
      <c r="P29" s="29"/>
      <c r="Q29" s="30"/>
      <c r="R29" s="29"/>
      <c r="S29" s="5"/>
      <c r="T29" s="4"/>
    </row>
    <row r="30" spans="1:23" ht="27.95" customHeight="1" x14ac:dyDescent="0.35">
      <c r="A30" s="5"/>
      <c r="B30" s="5">
        <v>964.05</v>
      </c>
      <c r="C30" s="5">
        <v>762.38</v>
      </c>
      <c r="D30" s="5">
        <v>503.76</v>
      </c>
      <c r="E30" s="5">
        <v>599.96</v>
      </c>
      <c r="F30" s="5">
        <v>690.73</v>
      </c>
      <c r="G30" s="1"/>
      <c r="H30" s="4" t="s">
        <v>29</v>
      </c>
      <c r="I30" s="27" t="s">
        <v>28</v>
      </c>
      <c r="J30" s="27">
        <v>18</v>
      </c>
      <c r="K30" s="12" t="s">
        <v>16</v>
      </c>
      <c r="L30" s="12"/>
      <c r="M30" s="28">
        <v>875.38</v>
      </c>
      <c r="N30" s="28">
        <f>0.98+6.88</f>
        <v>7.8599999999999994</v>
      </c>
      <c r="O30" s="12"/>
      <c r="P30" s="29">
        <f t="shared" ref="P30:P37" si="2">M30+N30</f>
        <v>883.24</v>
      </c>
      <c r="Q30" s="30"/>
      <c r="R30" s="29"/>
      <c r="S30" s="5"/>
      <c r="T30" s="4"/>
    </row>
    <row r="31" spans="1:23" ht="27.95" customHeight="1" x14ac:dyDescent="0.35">
      <c r="A31" s="5"/>
      <c r="B31" s="5">
        <v>568.64</v>
      </c>
      <c r="C31" s="5">
        <v>705.59</v>
      </c>
      <c r="D31" s="5"/>
      <c r="E31" s="5">
        <v>442.37</v>
      </c>
      <c r="F31" s="5">
        <v>568.37</v>
      </c>
      <c r="G31" s="1"/>
      <c r="H31" s="4" t="s">
        <v>29</v>
      </c>
      <c r="I31" s="27" t="s">
        <v>3</v>
      </c>
      <c r="J31" s="27">
        <v>19</v>
      </c>
      <c r="K31" s="12" t="s">
        <v>16</v>
      </c>
      <c r="L31" s="12"/>
      <c r="M31" s="28">
        <v>808.03</v>
      </c>
      <c r="N31" s="28">
        <v>4.92</v>
      </c>
      <c r="O31" s="12"/>
      <c r="P31" s="29">
        <f t="shared" si="2"/>
        <v>812.94999999999993</v>
      </c>
      <c r="Q31" s="30"/>
      <c r="R31" s="29"/>
      <c r="S31" s="5"/>
      <c r="T31" s="4"/>
    </row>
    <row r="32" spans="1:23" ht="27.95" customHeight="1" x14ac:dyDescent="0.35">
      <c r="A32" s="5"/>
      <c r="B32" s="5">
        <v>906.14</v>
      </c>
      <c r="C32" s="5">
        <v>630.51</v>
      </c>
      <c r="D32" s="5">
        <v>668.14</v>
      </c>
      <c r="E32" s="5">
        <v>463.5</v>
      </c>
      <c r="F32" s="5">
        <v>667.38</v>
      </c>
      <c r="G32" s="1"/>
      <c r="H32" s="4" t="s">
        <v>29</v>
      </c>
      <c r="I32" s="27"/>
      <c r="J32" s="27"/>
      <c r="K32" s="12" t="s">
        <v>16</v>
      </c>
      <c r="L32" s="12"/>
      <c r="M32" s="28"/>
      <c r="N32" s="28"/>
      <c r="O32" s="12"/>
      <c r="P32" s="29"/>
      <c r="Q32" s="30"/>
      <c r="R32" s="29"/>
      <c r="S32" s="5"/>
      <c r="T32" s="4"/>
    </row>
    <row r="33" spans="1:26" ht="27.95" customHeight="1" x14ac:dyDescent="0.35">
      <c r="A33" s="5"/>
      <c r="B33" s="5">
        <f>366.85+442.15</f>
        <v>809</v>
      </c>
      <c r="C33" s="5">
        <v>330.25</v>
      </c>
      <c r="D33" s="5">
        <v>435.43</v>
      </c>
      <c r="E33" s="5">
        <v>612.37</v>
      </c>
      <c r="F33" s="5">
        <v>545.42999999999995</v>
      </c>
      <c r="G33" s="1"/>
      <c r="H33" s="4" t="s">
        <v>29</v>
      </c>
      <c r="I33" s="27"/>
      <c r="J33" s="27"/>
      <c r="K33" s="12" t="s">
        <v>63</v>
      </c>
      <c r="L33" s="12"/>
      <c r="M33" s="28"/>
      <c r="N33" s="28"/>
      <c r="O33" s="12"/>
      <c r="P33" s="29"/>
      <c r="Q33" s="30"/>
      <c r="R33" s="29"/>
      <c r="S33" s="5"/>
      <c r="T33" s="4"/>
    </row>
    <row r="34" spans="1:26" ht="27.95" customHeight="1" x14ac:dyDescent="0.35">
      <c r="A34" s="5"/>
      <c r="B34" s="5"/>
      <c r="C34" s="5"/>
      <c r="D34" s="5">
        <v>522.13</v>
      </c>
      <c r="E34" s="5">
        <v>659.31</v>
      </c>
      <c r="F34" s="5">
        <v>434.89</v>
      </c>
      <c r="G34" s="1"/>
      <c r="H34" s="4" t="s">
        <v>29</v>
      </c>
      <c r="I34" s="27"/>
      <c r="J34" s="27"/>
      <c r="K34" s="12" t="s">
        <v>24</v>
      </c>
      <c r="L34" s="12"/>
      <c r="M34" s="28"/>
      <c r="N34" s="28"/>
      <c r="O34" s="12"/>
      <c r="P34" s="29"/>
      <c r="Q34" s="30"/>
      <c r="R34" s="29"/>
      <c r="S34" s="5"/>
      <c r="T34" s="4"/>
    </row>
    <row r="35" spans="1:26" ht="27.95" customHeight="1" x14ac:dyDescent="0.35">
      <c r="A35" s="5"/>
      <c r="B35" s="5">
        <v>337.26</v>
      </c>
      <c r="C35" s="5">
        <v>517.59</v>
      </c>
      <c r="D35" s="5">
        <v>496.51</v>
      </c>
      <c r="E35" s="5">
        <v>444.72</v>
      </c>
      <c r="F35" s="5">
        <v>708.43</v>
      </c>
      <c r="G35" s="1"/>
      <c r="H35" s="4" t="s">
        <v>29</v>
      </c>
      <c r="I35" s="27" t="s">
        <v>9</v>
      </c>
      <c r="J35" s="27">
        <v>22</v>
      </c>
      <c r="K35" s="12" t="s">
        <v>17</v>
      </c>
      <c r="L35" s="12"/>
      <c r="M35" s="28">
        <v>470.4</v>
      </c>
      <c r="N35" s="28"/>
      <c r="O35" s="12"/>
      <c r="P35" s="29">
        <f t="shared" si="2"/>
        <v>470.4</v>
      </c>
      <c r="Q35" s="30"/>
      <c r="R35" s="29"/>
      <c r="S35" s="5"/>
      <c r="T35" s="4"/>
    </row>
    <row r="36" spans="1:26" ht="27.95" customHeight="1" x14ac:dyDescent="0.35">
      <c r="A36" s="5"/>
      <c r="B36" s="5">
        <v>304.92</v>
      </c>
      <c r="C36" s="5">
        <v>559.28</v>
      </c>
      <c r="D36" s="5">
        <v>484.65</v>
      </c>
      <c r="E36" s="5">
        <v>470.56</v>
      </c>
      <c r="F36" s="5">
        <v>286.45999999999998</v>
      </c>
      <c r="G36" s="1"/>
      <c r="H36" s="4" t="s">
        <v>29</v>
      </c>
      <c r="I36" s="27" t="s">
        <v>10</v>
      </c>
      <c r="J36" s="27">
        <v>23</v>
      </c>
      <c r="K36" s="12" t="s">
        <v>17</v>
      </c>
      <c r="L36" s="12"/>
      <c r="M36" s="28">
        <v>494.53</v>
      </c>
      <c r="N36" s="28">
        <v>14.75</v>
      </c>
      <c r="O36" s="12"/>
      <c r="P36" s="29">
        <f t="shared" si="2"/>
        <v>509.28</v>
      </c>
      <c r="Q36" s="30"/>
      <c r="R36" s="29"/>
      <c r="S36" s="5"/>
      <c r="T36" s="4"/>
    </row>
    <row r="37" spans="1:26" ht="27.95" customHeight="1" x14ac:dyDescent="0.35">
      <c r="A37" s="5">
        <v>2960.05</v>
      </c>
      <c r="B37" s="5"/>
      <c r="C37" s="5"/>
      <c r="D37" s="5"/>
      <c r="E37" s="5"/>
      <c r="F37" s="5">
        <v>469.84</v>
      </c>
      <c r="G37" s="1"/>
      <c r="H37" s="4" t="s">
        <v>29</v>
      </c>
      <c r="I37" s="27" t="s">
        <v>12</v>
      </c>
      <c r="J37" s="27">
        <v>24</v>
      </c>
      <c r="K37" s="12" t="s">
        <v>17</v>
      </c>
      <c r="L37" s="12"/>
      <c r="M37" s="28">
        <v>723.32</v>
      </c>
      <c r="N37" s="28">
        <v>35.020000000000003</v>
      </c>
      <c r="O37" s="12"/>
      <c r="P37" s="29">
        <f t="shared" si="2"/>
        <v>758.34</v>
      </c>
      <c r="Q37" s="30"/>
      <c r="R37" s="29"/>
      <c r="S37" s="5"/>
      <c r="T37" s="4"/>
    </row>
    <row r="38" spans="1:26" ht="27.95" customHeight="1" x14ac:dyDescent="0.35">
      <c r="A38" s="5"/>
      <c r="B38" s="4"/>
      <c r="C38" s="4"/>
      <c r="D38" s="4"/>
      <c r="E38" s="4"/>
      <c r="F38" s="4"/>
      <c r="G38" s="1"/>
      <c r="H38" s="4" t="s">
        <v>29</v>
      </c>
      <c r="I38" s="12"/>
      <c r="J38" s="12"/>
      <c r="K38" s="12"/>
      <c r="L38" s="12"/>
      <c r="M38" s="28"/>
      <c r="N38" s="28"/>
      <c r="O38" s="12"/>
      <c r="P38" s="29"/>
      <c r="Q38" s="12"/>
      <c r="R38" s="13"/>
    </row>
    <row r="39" spans="1:26" ht="27.95" customHeight="1" thickBot="1" x14ac:dyDescent="0.4">
      <c r="A39" s="11">
        <f t="shared" ref="A39:F39" si="3">SUM(A27:A37)</f>
        <v>2960.05</v>
      </c>
      <c r="B39" s="11">
        <f t="shared" si="3"/>
        <v>3890.01</v>
      </c>
      <c r="C39" s="11">
        <f t="shared" si="3"/>
        <v>3505.6000000000004</v>
      </c>
      <c r="D39" s="11">
        <f t="shared" si="3"/>
        <v>3110.6200000000003</v>
      </c>
      <c r="E39" s="11">
        <f t="shared" si="3"/>
        <v>3692.7899999999995</v>
      </c>
      <c r="F39" s="11">
        <f t="shared" si="3"/>
        <v>4371.53</v>
      </c>
      <c r="G39" s="1"/>
      <c r="H39" s="4" t="s">
        <v>29</v>
      </c>
      <c r="I39" s="12"/>
      <c r="J39" s="12"/>
      <c r="K39" s="12"/>
      <c r="L39" s="12"/>
      <c r="M39" s="28">
        <f>SUM(M30:M37)</f>
        <v>3371.6600000000003</v>
      </c>
      <c r="N39" s="28">
        <f>SUM(N30:N37)</f>
        <v>62.550000000000004</v>
      </c>
      <c r="O39" s="12"/>
      <c r="P39" s="29"/>
      <c r="Q39" s="30"/>
      <c r="R39" s="31">
        <f>SUM(P30:P37)</f>
        <v>3434.21</v>
      </c>
      <c r="S39" s="5"/>
      <c r="T39" s="4"/>
    </row>
    <row r="40" spans="1:26" ht="27.95" customHeight="1" thickTop="1" x14ac:dyDescent="0.35">
      <c r="A40" s="5"/>
      <c r="B40" s="5"/>
      <c r="C40" s="5"/>
      <c r="D40" s="5"/>
      <c r="E40" s="5"/>
      <c r="F40" s="5"/>
      <c r="G40" s="1"/>
      <c r="H40" s="4" t="s">
        <v>29</v>
      </c>
      <c r="I40" s="12"/>
      <c r="J40" s="12"/>
      <c r="K40" s="12"/>
      <c r="L40" s="12"/>
      <c r="M40" s="28"/>
      <c r="N40" s="28"/>
      <c r="O40" s="12"/>
      <c r="P40" s="29"/>
      <c r="Q40" s="30"/>
      <c r="R40" s="31"/>
      <c r="S40" s="5"/>
      <c r="T40" s="4"/>
    </row>
    <row r="41" spans="1:26" ht="27.95" customHeight="1" x14ac:dyDescent="0.35">
      <c r="A41" s="5"/>
      <c r="B41" s="5"/>
      <c r="C41" s="5"/>
      <c r="D41" s="5"/>
      <c r="E41" s="5"/>
      <c r="F41" s="5"/>
      <c r="G41" s="1"/>
      <c r="H41" s="4" t="s">
        <v>29</v>
      </c>
      <c r="I41" s="2" t="s">
        <v>18</v>
      </c>
      <c r="J41" s="12"/>
      <c r="K41" s="12"/>
      <c r="L41" s="12"/>
      <c r="M41" s="28"/>
      <c r="N41" s="28"/>
      <c r="O41" s="12"/>
      <c r="P41" s="29"/>
      <c r="Q41" s="30"/>
      <c r="R41" s="31"/>
      <c r="S41" s="5"/>
      <c r="T41" s="4"/>
    </row>
    <row r="42" spans="1:26" ht="27.95" customHeight="1" x14ac:dyDescent="0.35">
      <c r="A42" s="5"/>
      <c r="B42" s="5"/>
      <c r="C42" s="5"/>
      <c r="D42" s="5"/>
      <c r="E42" s="5"/>
      <c r="F42" s="5"/>
      <c r="G42" s="1"/>
      <c r="H42" s="4" t="s">
        <v>29</v>
      </c>
      <c r="I42" s="2"/>
      <c r="J42" s="12"/>
      <c r="K42" s="12" t="s">
        <v>86</v>
      </c>
      <c r="L42" s="12"/>
      <c r="M42" s="28"/>
      <c r="N42" s="28"/>
      <c r="O42" s="12"/>
      <c r="P42" s="29">
        <f>P95</f>
        <v>405.89000000000004</v>
      </c>
      <c r="Q42" s="30"/>
      <c r="R42" s="31"/>
      <c r="S42" s="5"/>
      <c r="T42" s="4"/>
      <c r="V42" s="38"/>
      <c r="W42" s="38"/>
      <c r="X42" s="38"/>
      <c r="Y42" s="38"/>
      <c r="Z42" s="40"/>
    </row>
    <row r="43" spans="1:26" ht="27.95" customHeight="1" x14ac:dyDescent="0.35">
      <c r="A43" s="5"/>
      <c r="B43" s="5">
        <v>50</v>
      </c>
      <c r="C43" s="5"/>
      <c r="D43" s="5"/>
      <c r="E43" s="5"/>
      <c r="F43" s="5">
        <v>149.19</v>
      </c>
      <c r="G43" s="1"/>
      <c r="H43" s="4" t="s">
        <v>29</v>
      </c>
      <c r="I43" s="12"/>
      <c r="J43" s="12"/>
      <c r="K43" s="12" t="s">
        <v>19</v>
      </c>
      <c r="L43" s="12"/>
      <c r="M43" s="28"/>
      <c r="N43" s="28"/>
      <c r="O43" s="12"/>
      <c r="P43" s="29">
        <v>250</v>
      </c>
      <c r="Q43" s="30"/>
      <c r="R43" s="31"/>
      <c r="S43" s="5"/>
      <c r="T43" s="4"/>
      <c r="V43" s="38"/>
      <c r="W43" s="38"/>
      <c r="X43" s="38"/>
      <c r="Y43" s="38"/>
      <c r="Z43" s="40"/>
    </row>
    <row r="44" spans="1:26" ht="27.95" customHeight="1" x14ac:dyDescent="0.35">
      <c r="A44" s="5"/>
      <c r="B44" s="5">
        <v>322.22000000000003</v>
      </c>
      <c r="C44" s="5"/>
      <c r="D44" s="5"/>
      <c r="E44" s="5"/>
      <c r="F44" s="5">
        <v>560.45000000000005</v>
      </c>
      <c r="G44" s="1"/>
      <c r="H44" s="4" t="s">
        <v>29</v>
      </c>
      <c r="I44" s="12"/>
      <c r="J44" s="12"/>
      <c r="K44" s="12" t="s">
        <v>20</v>
      </c>
      <c r="L44" s="12"/>
      <c r="M44" s="28"/>
      <c r="N44" s="28"/>
      <c r="O44" s="12"/>
      <c r="P44" s="29"/>
      <c r="Q44" s="30"/>
      <c r="R44" s="31"/>
      <c r="S44" s="5"/>
      <c r="T44" s="4"/>
      <c r="V44" s="38"/>
      <c r="W44" s="38"/>
      <c r="X44" s="38"/>
      <c r="Y44" s="38"/>
      <c r="Z44" s="40"/>
    </row>
    <row r="45" spans="1:26" ht="27.95" customHeight="1" x14ac:dyDescent="0.35">
      <c r="A45" s="5">
        <v>99.48</v>
      </c>
      <c r="B45" s="5">
        <v>38.04</v>
      </c>
      <c r="C45" s="5">
        <v>223.5</v>
      </c>
      <c r="D45" s="5"/>
      <c r="E45" s="5">
        <v>7.38</v>
      </c>
      <c r="F45" s="5">
        <v>200</v>
      </c>
      <c r="G45" s="1"/>
      <c r="H45" s="4" t="s">
        <v>29</v>
      </c>
      <c r="I45" s="12"/>
      <c r="J45" s="12"/>
      <c r="K45" s="12" t="s">
        <v>22</v>
      </c>
      <c r="L45" s="12"/>
      <c r="M45" s="28"/>
      <c r="N45" s="28"/>
      <c r="O45" s="12"/>
      <c r="P45" s="29">
        <v>1.94</v>
      </c>
      <c r="Q45" s="30"/>
      <c r="R45" s="31"/>
      <c r="S45" s="5"/>
      <c r="T45" s="4"/>
      <c r="V45" s="38"/>
      <c r="W45" s="38"/>
      <c r="X45" s="38"/>
      <c r="Y45" s="38"/>
      <c r="Z45" s="40"/>
    </row>
    <row r="46" spans="1:26" ht="27.95" customHeight="1" x14ac:dyDescent="0.35">
      <c r="A46" s="5"/>
      <c r="B46" s="5">
        <v>177.51</v>
      </c>
      <c r="C46" s="5">
        <v>153.72999999999999</v>
      </c>
      <c r="D46" s="5"/>
      <c r="E46" s="5">
        <v>100</v>
      </c>
      <c r="F46" s="5">
        <v>35</v>
      </c>
      <c r="G46" s="1"/>
      <c r="H46" s="4" t="s">
        <v>29</v>
      </c>
      <c r="I46" s="12"/>
      <c r="J46" s="12"/>
      <c r="K46" s="12" t="s">
        <v>23</v>
      </c>
      <c r="L46" s="12"/>
      <c r="M46" s="28"/>
      <c r="N46" s="28"/>
      <c r="O46" s="12"/>
      <c r="P46" s="29">
        <v>19.05</v>
      </c>
      <c r="Q46" s="30"/>
      <c r="R46" s="31"/>
      <c r="S46" s="5"/>
      <c r="T46" s="4"/>
      <c r="V46" s="38"/>
      <c r="W46" s="38"/>
      <c r="X46" s="38"/>
      <c r="Y46" s="38"/>
      <c r="Z46" s="40"/>
    </row>
    <row r="47" spans="1:26" ht="27.95" customHeight="1" thickBot="1" x14ac:dyDescent="0.4">
      <c r="A47" s="11">
        <f>SUM(A43:A46)</f>
        <v>99.48</v>
      </c>
      <c r="B47" s="11">
        <f>SUM(B43:B46)</f>
        <v>587.77</v>
      </c>
      <c r="C47" s="11">
        <f>SUM(C42:C46)</f>
        <v>377.23</v>
      </c>
      <c r="D47" s="11">
        <f>SUM(D42:D46)</f>
        <v>0</v>
      </c>
      <c r="E47" s="11">
        <f>SUM(E42:E46)</f>
        <v>107.38</v>
      </c>
      <c r="F47" s="11">
        <f>SUM(F42:F46)</f>
        <v>944.6400000000001</v>
      </c>
      <c r="G47" s="1"/>
      <c r="H47" s="4" t="s">
        <v>29</v>
      </c>
      <c r="I47" s="12"/>
      <c r="J47" s="12"/>
      <c r="K47" s="12"/>
      <c r="L47" s="12"/>
      <c r="M47" s="28"/>
      <c r="N47" s="28"/>
      <c r="O47" s="12"/>
      <c r="P47" s="29"/>
      <c r="Q47" s="30"/>
      <c r="R47" s="33">
        <f>SUM(P42:P46)</f>
        <v>676.88000000000011</v>
      </c>
      <c r="S47" s="5"/>
      <c r="T47" s="4"/>
      <c r="V47" s="38"/>
      <c r="W47" s="38"/>
      <c r="X47" s="38"/>
      <c r="Y47" s="38"/>
      <c r="Z47" s="40"/>
    </row>
    <row r="48" spans="1:26" ht="27.95" customHeight="1" thickTop="1" thickBot="1" x14ac:dyDescent="0.4">
      <c r="A48" s="5"/>
      <c r="B48" s="5"/>
      <c r="C48" s="5"/>
      <c r="D48" s="5"/>
      <c r="E48" s="5"/>
      <c r="F48" s="5"/>
      <c r="G48" s="1"/>
      <c r="H48" s="4" t="s">
        <v>29</v>
      </c>
      <c r="I48" s="12"/>
      <c r="J48" s="12"/>
      <c r="K48" s="12"/>
      <c r="L48" s="12"/>
      <c r="M48" s="28"/>
      <c r="N48" s="28"/>
      <c r="O48" s="12"/>
      <c r="P48" s="29"/>
      <c r="Q48" s="30"/>
      <c r="R48" s="34"/>
      <c r="S48" s="5"/>
      <c r="T48" s="4"/>
      <c r="V48" s="38"/>
      <c r="W48" s="38"/>
      <c r="X48" s="38"/>
      <c r="Y48" s="38"/>
      <c r="Z48" s="40"/>
    </row>
    <row r="49" spans="1:27" ht="27.95" customHeight="1" x14ac:dyDescent="0.35">
      <c r="A49" s="5"/>
      <c r="B49" s="5"/>
      <c r="C49" s="5"/>
      <c r="D49" s="7"/>
      <c r="E49" s="7"/>
      <c r="F49" s="7"/>
      <c r="G49" s="1"/>
      <c r="H49" s="4" t="s">
        <v>29</v>
      </c>
      <c r="I49" s="12"/>
      <c r="J49" s="12"/>
      <c r="K49" s="12"/>
      <c r="L49" s="12"/>
      <c r="M49" s="28"/>
      <c r="N49" s="28"/>
      <c r="O49" s="12"/>
      <c r="P49" s="29"/>
      <c r="Q49" s="30"/>
      <c r="R49" s="31">
        <f>SUM(R9:R47)</f>
        <v>9542.1700000000019</v>
      </c>
      <c r="S49" s="5"/>
      <c r="T49" s="4"/>
      <c r="V49" s="38"/>
      <c r="W49" s="38"/>
      <c r="X49" s="38"/>
      <c r="Y49" s="38"/>
      <c r="Z49" s="40"/>
    </row>
    <row r="50" spans="1:27" ht="27.95" customHeight="1" x14ac:dyDescent="0.35">
      <c r="A50" s="5"/>
      <c r="B50" s="5"/>
      <c r="C50" s="5"/>
      <c r="D50" s="7"/>
      <c r="E50" s="7"/>
      <c r="F50" s="7"/>
      <c r="G50" s="1"/>
      <c r="H50" s="4" t="s">
        <v>29</v>
      </c>
      <c r="I50" s="12"/>
      <c r="J50" s="12"/>
      <c r="K50" s="12"/>
      <c r="L50" s="12"/>
      <c r="M50" s="28"/>
      <c r="N50" s="28"/>
      <c r="O50" s="12"/>
      <c r="P50" s="29"/>
      <c r="Q50" s="30"/>
      <c r="R50" s="31"/>
      <c r="S50" s="5"/>
      <c r="T50" s="4"/>
      <c r="V50" s="38"/>
      <c r="W50" s="38"/>
      <c r="X50" s="38"/>
      <c r="Y50" s="38"/>
      <c r="Z50" s="40"/>
    </row>
    <row r="51" spans="1:27" ht="27.95" customHeight="1" x14ac:dyDescent="0.35">
      <c r="A51" s="5"/>
      <c r="B51" s="5"/>
      <c r="C51" s="5"/>
      <c r="D51" s="5">
        <v>1894</v>
      </c>
      <c r="E51" s="5">
        <v>2000</v>
      </c>
      <c r="F51" s="5">
        <v>2006.24</v>
      </c>
      <c r="G51" s="1"/>
      <c r="H51" s="4" t="s">
        <v>29</v>
      </c>
      <c r="I51" s="2" t="s">
        <v>25</v>
      </c>
      <c r="J51" s="12"/>
      <c r="K51" s="12" t="s">
        <v>26</v>
      </c>
      <c r="L51" s="12"/>
      <c r="M51" s="28"/>
      <c r="N51" s="28"/>
      <c r="O51" s="12"/>
      <c r="P51" s="29">
        <v>2000</v>
      </c>
      <c r="Q51" s="30"/>
      <c r="R51" s="31">
        <f>P51</f>
        <v>2000</v>
      </c>
      <c r="S51" s="5"/>
      <c r="T51" s="4"/>
      <c r="V51" s="38"/>
      <c r="W51" s="38"/>
      <c r="X51" s="38"/>
      <c r="Y51" s="38"/>
      <c r="Z51" s="40"/>
    </row>
    <row r="52" spans="1:27" ht="27.95" customHeight="1" x14ac:dyDescent="0.35">
      <c r="A52" s="5"/>
      <c r="B52" s="5"/>
      <c r="C52" s="5"/>
      <c r="D52" s="7"/>
      <c r="E52" s="7"/>
      <c r="F52" s="7"/>
      <c r="G52" s="1"/>
      <c r="H52" s="4" t="s">
        <v>29</v>
      </c>
      <c r="I52" s="12"/>
      <c r="J52" s="12"/>
      <c r="K52" s="12"/>
      <c r="L52" s="12"/>
      <c r="M52" s="28"/>
      <c r="N52" s="28"/>
      <c r="O52" s="12"/>
      <c r="P52" s="29"/>
      <c r="Q52" s="30"/>
      <c r="R52" s="31"/>
      <c r="S52" s="5"/>
      <c r="T52" s="4"/>
      <c r="V52" s="38"/>
      <c r="W52" s="38"/>
      <c r="X52" s="38"/>
      <c r="Y52" s="38"/>
      <c r="Z52" s="40"/>
    </row>
    <row r="53" spans="1:27" ht="27.95" customHeight="1" x14ac:dyDescent="0.35">
      <c r="A53" s="5"/>
      <c r="B53" s="5"/>
      <c r="C53" s="5"/>
      <c r="D53" s="8"/>
      <c r="E53" s="8"/>
      <c r="F53" s="8"/>
      <c r="G53" s="1"/>
      <c r="H53" s="4" t="s">
        <v>29</v>
      </c>
      <c r="I53" s="12"/>
      <c r="J53" s="12"/>
      <c r="K53" s="12"/>
      <c r="L53" s="12"/>
      <c r="M53" s="28"/>
      <c r="N53" s="28"/>
      <c r="O53" s="12"/>
      <c r="P53" s="13"/>
      <c r="Q53" s="12"/>
      <c r="R53" s="35"/>
      <c r="S53" s="4"/>
      <c r="T53" s="4"/>
      <c r="V53" s="38"/>
      <c r="W53" s="38"/>
      <c r="X53" s="38"/>
      <c r="Y53" s="38"/>
      <c r="Z53" s="40"/>
    </row>
    <row r="54" spans="1:27" ht="27.95" customHeight="1" x14ac:dyDescent="0.35">
      <c r="A54" s="7">
        <f>A24+A39+A47</f>
        <v>5894.49</v>
      </c>
      <c r="B54" s="7">
        <f>B24+B39+B47</f>
        <v>8890.02</v>
      </c>
      <c r="C54" s="7">
        <f>C24+C39+C47</f>
        <v>7800</v>
      </c>
      <c r="D54" s="7">
        <f>D24+D39+D47+D51</f>
        <v>10007.379999999999</v>
      </c>
      <c r="E54" s="7">
        <f>E24+E39+E47+E51</f>
        <v>10726.24</v>
      </c>
      <c r="F54" s="7">
        <f>F24+F39+F47+F51</f>
        <v>11511.15</v>
      </c>
      <c r="G54" s="1"/>
      <c r="H54" s="4" t="s">
        <v>29</v>
      </c>
      <c r="I54" s="12"/>
      <c r="J54" s="12"/>
      <c r="K54" s="12"/>
      <c r="L54" s="12"/>
      <c r="M54" s="28"/>
      <c r="N54" s="28"/>
      <c r="O54" s="12"/>
      <c r="P54" s="13"/>
      <c r="Q54" s="12"/>
      <c r="R54" s="31">
        <f>SUM(R49:R51)</f>
        <v>11542.170000000002</v>
      </c>
      <c r="S54" s="4"/>
      <c r="T54" s="4"/>
      <c r="V54" s="38"/>
      <c r="W54" s="38"/>
      <c r="X54" s="38"/>
      <c r="Y54" s="38"/>
      <c r="Z54" s="40"/>
    </row>
    <row r="55" spans="1:27" ht="18.75" x14ac:dyDescent="0.3">
      <c r="A55" s="7"/>
      <c r="B55" s="7"/>
      <c r="C55" s="7"/>
      <c r="D55" s="7"/>
      <c r="E55" s="7"/>
      <c r="F55" s="7"/>
      <c r="G55" s="1"/>
      <c r="H55" s="4"/>
      <c r="I55" s="1"/>
      <c r="J55" s="1"/>
      <c r="K55" s="1"/>
      <c r="L55" s="1"/>
      <c r="M55" s="21"/>
      <c r="N55" s="21"/>
      <c r="O55" s="1"/>
      <c r="P55" s="4"/>
      <c r="Q55" s="1"/>
      <c r="R55" s="7"/>
      <c r="S55" s="4"/>
      <c r="T55" s="4"/>
      <c r="V55" s="38"/>
      <c r="W55" s="38"/>
      <c r="X55" s="38"/>
      <c r="Y55" s="38"/>
      <c r="Z55" s="40"/>
    </row>
    <row r="56" spans="1:27" ht="18.75" x14ac:dyDescent="0.3">
      <c r="A56" s="7"/>
      <c r="B56" s="7"/>
      <c r="C56" s="7"/>
      <c r="D56" s="7"/>
      <c r="E56" s="7"/>
      <c r="F56" s="7"/>
      <c r="G56" s="1"/>
      <c r="H56" s="4"/>
      <c r="I56" s="1"/>
      <c r="J56" s="1"/>
      <c r="K56" s="55" t="s">
        <v>84</v>
      </c>
      <c r="L56" s="1"/>
      <c r="M56" s="21"/>
      <c r="N56" s="21"/>
      <c r="O56" s="1"/>
      <c r="P56" s="4"/>
      <c r="Q56" s="1"/>
      <c r="R56" s="7" t="s">
        <v>85</v>
      </c>
      <c r="S56" s="4"/>
      <c r="T56" s="4"/>
      <c r="V56" s="38"/>
      <c r="W56" s="38"/>
      <c r="X56" s="38"/>
      <c r="Y56" s="38"/>
      <c r="Z56" s="40"/>
    </row>
    <row r="57" spans="1:27" ht="19.5" thickBot="1" x14ac:dyDescent="0.35">
      <c r="A57" s="7"/>
      <c r="B57" s="7"/>
      <c r="C57" s="7"/>
      <c r="D57" s="7"/>
      <c r="E57" s="7"/>
      <c r="F57" s="7"/>
      <c r="G57" s="1"/>
      <c r="H57" s="4"/>
      <c r="I57" s="1"/>
      <c r="J57" s="1"/>
      <c r="K57" s="1"/>
      <c r="L57" s="1"/>
      <c r="M57" s="21"/>
      <c r="N57" s="21"/>
      <c r="O57" s="1"/>
      <c r="P57" s="4"/>
      <c r="Q57" s="1"/>
      <c r="R57" s="7"/>
      <c r="S57" s="4" t="s">
        <v>64</v>
      </c>
      <c r="T57" s="36">
        <v>2</v>
      </c>
      <c r="U57" s="37">
        <v>1</v>
      </c>
      <c r="V57" s="38" t="s">
        <v>65</v>
      </c>
      <c r="W57" s="38" t="s">
        <v>66</v>
      </c>
      <c r="X57" s="38" t="s">
        <v>67</v>
      </c>
      <c r="Y57" s="39" t="s">
        <v>68</v>
      </c>
      <c r="Z57" s="40" t="s">
        <v>69</v>
      </c>
      <c r="AA57" s="39" t="s">
        <v>70</v>
      </c>
    </row>
    <row r="58" spans="1:27" ht="30" customHeight="1" x14ac:dyDescent="0.35">
      <c r="A58" s="7"/>
      <c r="B58" s="7"/>
      <c r="C58" s="7"/>
      <c r="D58" s="7"/>
      <c r="E58" s="7"/>
      <c r="F58" s="7"/>
      <c r="G58" s="1"/>
      <c r="H58" s="4"/>
      <c r="I58" s="14" t="s">
        <v>35</v>
      </c>
      <c r="J58" s="15"/>
      <c r="K58" s="15"/>
      <c r="L58" s="15"/>
      <c r="M58" s="22"/>
      <c r="N58" s="22"/>
      <c r="O58" s="16"/>
      <c r="P58" s="50">
        <f>SUM(S58:AA58)</f>
        <v>8.25</v>
      </c>
      <c r="Q58" s="1"/>
      <c r="R58" s="7"/>
      <c r="S58" s="44"/>
      <c r="T58" s="44"/>
      <c r="U58" s="45">
        <v>1</v>
      </c>
      <c r="V58" s="45">
        <v>2.5</v>
      </c>
      <c r="W58" s="45">
        <v>1.6</v>
      </c>
      <c r="X58" s="45">
        <v>1.5</v>
      </c>
      <c r="Y58" s="45">
        <v>1.2</v>
      </c>
      <c r="Z58" s="45">
        <v>0.16</v>
      </c>
      <c r="AA58" s="45">
        <v>0.28999999999999998</v>
      </c>
    </row>
    <row r="59" spans="1:27" ht="30" customHeight="1" x14ac:dyDescent="0.35">
      <c r="A59" s="9"/>
      <c r="I59" s="17" t="s">
        <v>36</v>
      </c>
      <c r="J59" s="18"/>
      <c r="K59" s="18"/>
      <c r="L59" s="18"/>
      <c r="M59" s="23"/>
      <c r="N59" s="23"/>
      <c r="O59" s="19"/>
      <c r="P59" s="51">
        <f t="shared" ref="P59:P94" si="4">SUM(S59:AA59)</f>
        <v>0</v>
      </c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30" customHeight="1" x14ac:dyDescent="0.35">
      <c r="A60" s="9"/>
      <c r="I60" s="17" t="s">
        <v>37</v>
      </c>
      <c r="J60" s="18"/>
      <c r="K60" s="18"/>
      <c r="L60" s="18"/>
      <c r="M60" s="23"/>
      <c r="N60" s="23"/>
      <c r="O60" s="19"/>
      <c r="P60" s="51">
        <f t="shared" si="4"/>
        <v>10.44</v>
      </c>
      <c r="S60" s="45"/>
      <c r="T60" s="45"/>
      <c r="U60" s="45">
        <v>3</v>
      </c>
      <c r="V60" s="45">
        <v>1.5</v>
      </c>
      <c r="W60" s="45">
        <v>2.6</v>
      </c>
      <c r="X60" s="45">
        <v>1.4</v>
      </c>
      <c r="Y60" s="45">
        <v>0.95</v>
      </c>
      <c r="Z60" s="45">
        <v>0.66</v>
      </c>
      <c r="AA60" s="45">
        <v>0.33</v>
      </c>
    </row>
    <row r="61" spans="1:27" ht="30" customHeight="1" x14ac:dyDescent="0.35">
      <c r="I61" s="17" t="s">
        <v>75</v>
      </c>
      <c r="J61" s="18"/>
      <c r="K61" s="18"/>
      <c r="L61" s="18"/>
      <c r="M61" s="23"/>
      <c r="N61" s="23"/>
      <c r="O61" s="19"/>
      <c r="P61" s="51">
        <f t="shared" si="4"/>
        <v>1.9</v>
      </c>
      <c r="S61" s="45"/>
      <c r="T61" s="45"/>
      <c r="U61" s="45">
        <v>1</v>
      </c>
      <c r="V61" s="45"/>
      <c r="W61" s="45">
        <v>0.4</v>
      </c>
      <c r="X61" s="45">
        <v>0.2</v>
      </c>
      <c r="Y61" s="45">
        <v>0.25</v>
      </c>
      <c r="Z61" s="45">
        <v>0.02</v>
      </c>
      <c r="AA61" s="45">
        <v>0.03</v>
      </c>
    </row>
    <row r="62" spans="1:27" ht="30" customHeight="1" x14ac:dyDescent="0.35">
      <c r="I62" s="17" t="s">
        <v>42</v>
      </c>
      <c r="J62" s="18"/>
      <c r="K62" s="18"/>
      <c r="L62" s="18"/>
      <c r="M62" s="23"/>
      <c r="N62" s="23"/>
      <c r="O62" s="19"/>
      <c r="P62" s="51">
        <f t="shared" si="4"/>
        <v>20.290000000000003</v>
      </c>
      <c r="S62" s="45"/>
      <c r="T62" s="45">
        <v>2</v>
      </c>
      <c r="U62" s="45">
        <v>6</v>
      </c>
      <c r="V62" s="45">
        <v>2.5</v>
      </c>
      <c r="W62" s="45">
        <v>5</v>
      </c>
      <c r="X62" s="45">
        <v>2.1</v>
      </c>
      <c r="Y62" s="45">
        <v>1.95</v>
      </c>
      <c r="Z62" s="45">
        <v>0.46</v>
      </c>
      <c r="AA62" s="45">
        <v>0.28000000000000003</v>
      </c>
    </row>
    <row r="63" spans="1:27" ht="30" customHeight="1" x14ac:dyDescent="0.35">
      <c r="I63" s="17" t="s">
        <v>38</v>
      </c>
      <c r="J63" s="18"/>
      <c r="K63" s="18"/>
      <c r="L63" s="18"/>
      <c r="M63" s="23"/>
      <c r="N63" s="23"/>
      <c r="O63" s="19"/>
      <c r="P63" s="51">
        <f t="shared" si="4"/>
        <v>14.769999999999998</v>
      </c>
      <c r="S63" s="45"/>
      <c r="T63" s="45"/>
      <c r="U63" s="45">
        <v>4</v>
      </c>
      <c r="V63" s="45">
        <v>4.5</v>
      </c>
      <c r="W63" s="45">
        <v>3.2</v>
      </c>
      <c r="X63" s="45">
        <v>0.9</v>
      </c>
      <c r="Y63" s="45">
        <v>1.95</v>
      </c>
      <c r="Z63" s="45">
        <v>0.1</v>
      </c>
      <c r="AA63" s="45">
        <v>0.12</v>
      </c>
    </row>
    <row r="64" spans="1:27" ht="30" customHeight="1" x14ac:dyDescent="0.35">
      <c r="I64" s="17" t="s">
        <v>44</v>
      </c>
      <c r="J64" s="18"/>
      <c r="K64" s="18"/>
      <c r="L64" s="18"/>
      <c r="M64" s="23"/>
      <c r="N64" s="23"/>
      <c r="O64" s="19"/>
      <c r="P64" s="51">
        <f t="shared" si="4"/>
        <v>0</v>
      </c>
      <c r="S64" s="45"/>
      <c r="T64" s="45"/>
      <c r="U64" s="45"/>
      <c r="V64" s="45"/>
      <c r="W64" s="45"/>
      <c r="X64" s="45"/>
      <c r="Y64" s="45"/>
      <c r="Z64" s="45"/>
      <c r="AA64" s="45"/>
    </row>
    <row r="65" spans="2:27" ht="30" customHeight="1" x14ac:dyDescent="0.35">
      <c r="I65" s="17" t="s">
        <v>39</v>
      </c>
      <c r="J65" s="18"/>
      <c r="K65" s="18"/>
      <c r="L65" s="18"/>
      <c r="M65" s="23"/>
      <c r="N65" s="23"/>
      <c r="O65" s="19"/>
      <c r="P65" s="51">
        <f t="shared" si="4"/>
        <v>9.370000000000001</v>
      </c>
      <c r="S65" s="45"/>
      <c r="T65" s="45"/>
      <c r="U65" s="45">
        <v>4</v>
      </c>
      <c r="V65" s="45">
        <v>2.5</v>
      </c>
      <c r="W65" s="45">
        <v>1.2</v>
      </c>
      <c r="X65" s="45">
        <v>1.1000000000000001</v>
      </c>
      <c r="Y65" s="45">
        <v>0.5</v>
      </c>
      <c r="Z65" s="45">
        <v>0.06</v>
      </c>
      <c r="AA65" s="45">
        <v>0.01</v>
      </c>
    </row>
    <row r="66" spans="2:27" ht="30" customHeight="1" x14ac:dyDescent="0.35">
      <c r="B66" s="38"/>
      <c r="I66" s="17" t="s">
        <v>79</v>
      </c>
      <c r="J66" s="18"/>
      <c r="K66" s="18"/>
      <c r="L66" s="18"/>
      <c r="M66" s="23"/>
      <c r="N66" s="23"/>
      <c r="O66" s="19"/>
      <c r="P66" s="51">
        <f>SUM(S66:AA66)</f>
        <v>55.07</v>
      </c>
      <c r="S66" s="45"/>
      <c r="T66" s="45">
        <v>10</v>
      </c>
      <c r="U66" s="45">
        <v>14</v>
      </c>
      <c r="V66" s="45">
        <v>9</v>
      </c>
      <c r="W66" s="45">
        <v>13</v>
      </c>
      <c r="X66" s="45">
        <v>6</v>
      </c>
      <c r="Y66" s="45">
        <v>1.65</v>
      </c>
      <c r="Z66" s="45">
        <v>1.08</v>
      </c>
      <c r="AA66" s="45">
        <v>0.34</v>
      </c>
    </row>
    <row r="67" spans="2:27" ht="30" customHeight="1" x14ac:dyDescent="0.35">
      <c r="I67" s="17" t="s">
        <v>40</v>
      </c>
      <c r="J67" s="18"/>
      <c r="K67" s="18"/>
      <c r="L67" s="18"/>
      <c r="M67" s="23"/>
      <c r="N67" s="23"/>
      <c r="O67" s="19"/>
      <c r="P67" s="51">
        <f t="shared" si="4"/>
        <v>0.72</v>
      </c>
      <c r="S67" s="45"/>
      <c r="T67" s="45"/>
      <c r="U67" s="45"/>
      <c r="V67" s="45"/>
      <c r="W67" s="45"/>
      <c r="X67" s="45">
        <v>0.3</v>
      </c>
      <c r="Y67" s="45">
        <v>0.35</v>
      </c>
      <c r="Z67" s="45">
        <v>0.06</v>
      </c>
      <c r="AA67" s="45">
        <v>0.01</v>
      </c>
    </row>
    <row r="68" spans="2:27" ht="30" customHeight="1" x14ac:dyDescent="0.35">
      <c r="I68" s="17" t="s">
        <v>41</v>
      </c>
      <c r="J68" s="18"/>
      <c r="K68" s="18"/>
      <c r="L68" s="18"/>
      <c r="M68" s="23"/>
      <c r="N68" s="23"/>
      <c r="O68" s="19"/>
      <c r="P68" s="51">
        <f t="shared" si="4"/>
        <v>7.71</v>
      </c>
      <c r="S68" s="45"/>
      <c r="T68" s="45"/>
      <c r="U68" s="45">
        <v>2</v>
      </c>
      <c r="V68" s="45">
        <v>2</v>
      </c>
      <c r="W68" s="45">
        <v>1.4</v>
      </c>
      <c r="X68" s="45">
        <v>0.5</v>
      </c>
      <c r="Y68" s="45">
        <v>1.7</v>
      </c>
      <c r="Z68" s="45">
        <v>0.06</v>
      </c>
      <c r="AA68" s="45">
        <v>0.05</v>
      </c>
    </row>
    <row r="69" spans="2:27" ht="30" customHeight="1" x14ac:dyDescent="0.35">
      <c r="I69" s="17" t="s">
        <v>43</v>
      </c>
      <c r="J69" s="18"/>
      <c r="K69" s="18"/>
      <c r="L69" s="18"/>
      <c r="M69" s="23"/>
      <c r="N69" s="23"/>
      <c r="O69" s="19"/>
      <c r="P69" s="51">
        <f t="shared" si="4"/>
        <v>20.99</v>
      </c>
      <c r="S69" s="45">
        <v>10</v>
      </c>
      <c r="T69" s="45"/>
      <c r="U69" s="45">
        <v>6</v>
      </c>
      <c r="V69" s="45">
        <v>2</v>
      </c>
      <c r="W69" s="45">
        <v>1</v>
      </c>
      <c r="X69" s="45">
        <v>0.7</v>
      </c>
      <c r="Y69" s="45">
        <v>0.4</v>
      </c>
      <c r="Z69" s="45">
        <v>0.26</v>
      </c>
      <c r="AA69" s="45">
        <f>0.45+0.18</f>
        <v>0.63</v>
      </c>
    </row>
    <row r="70" spans="2:27" ht="30" customHeight="1" x14ac:dyDescent="0.35">
      <c r="I70" s="17" t="s">
        <v>45</v>
      </c>
      <c r="J70" s="18"/>
      <c r="K70" s="18"/>
      <c r="L70" s="18"/>
      <c r="M70" s="23"/>
      <c r="N70" s="23"/>
      <c r="O70" s="19"/>
      <c r="P70" s="51">
        <f t="shared" si="4"/>
        <v>1.59</v>
      </c>
      <c r="S70" s="45"/>
      <c r="T70" s="45"/>
      <c r="U70" s="45">
        <v>1</v>
      </c>
      <c r="V70" s="45"/>
      <c r="W70" s="45">
        <v>0.2</v>
      </c>
      <c r="X70" s="45">
        <v>0.2</v>
      </c>
      <c r="Y70" s="45">
        <v>0.1</v>
      </c>
      <c r="Z70" s="45">
        <v>0.08</v>
      </c>
      <c r="AA70" s="45">
        <v>0.01</v>
      </c>
    </row>
    <row r="71" spans="2:27" ht="30" customHeight="1" x14ac:dyDescent="0.35">
      <c r="I71" s="17" t="s">
        <v>46</v>
      </c>
      <c r="J71" s="18"/>
      <c r="K71" s="18"/>
      <c r="L71" s="18"/>
      <c r="M71" s="23"/>
      <c r="N71" s="23"/>
      <c r="O71" s="19"/>
      <c r="P71" s="51">
        <f t="shared" si="4"/>
        <v>0</v>
      </c>
      <c r="S71" s="45"/>
      <c r="T71" s="45"/>
      <c r="U71" s="45"/>
      <c r="V71" s="45"/>
      <c r="W71" s="45"/>
      <c r="X71" s="45"/>
      <c r="Y71" s="45"/>
      <c r="Z71" s="45"/>
      <c r="AA71" s="45"/>
    </row>
    <row r="72" spans="2:27" ht="30" customHeight="1" x14ac:dyDescent="0.35">
      <c r="I72" s="17" t="s">
        <v>47</v>
      </c>
      <c r="J72" s="18"/>
      <c r="K72" s="18"/>
      <c r="L72" s="18"/>
      <c r="M72" s="23"/>
      <c r="N72" s="23"/>
      <c r="O72" s="19"/>
      <c r="P72" s="51">
        <f t="shared" si="4"/>
        <v>11.519999999999998</v>
      </c>
      <c r="S72" s="45"/>
      <c r="T72" s="45"/>
      <c r="U72" s="45">
        <v>3</v>
      </c>
      <c r="V72" s="45">
        <v>1</v>
      </c>
      <c r="W72" s="45">
        <v>2.4</v>
      </c>
      <c r="X72" s="45">
        <v>2.2999999999999998</v>
      </c>
      <c r="Y72" s="45">
        <v>2</v>
      </c>
      <c r="Z72" s="45">
        <v>0.62</v>
      </c>
      <c r="AA72" s="45">
        <v>0.2</v>
      </c>
    </row>
    <row r="73" spans="2:27" ht="30" customHeight="1" x14ac:dyDescent="0.35">
      <c r="I73" s="17" t="s">
        <v>48</v>
      </c>
      <c r="J73" s="18"/>
      <c r="K73" s="18"/>
      <c r="L73" s="18"/>
      <c r="M73" s="23"/>
      <c r="N73" s="23"/>
      <c r="O73" s="19"/>
      <c r="P73" s="51">
        <f t="shared" si="4"/>
        <v>24.669999999999998</v>
      </c>
      <c r="S73" s="45"/>
      <c r="T73" s="45">
        <v>6</v>
      </c>
      <c r="U73" s="45">
        <v>11</v>
      </c>
      <c r="V73" s="45">
        <v>1.5</v>
      </c>
      <c r="W73" s="45">
        <v>2.8</v>
      </c>
      <c r="X73" s="45">
        <v>2</v>
      </c>
      <c r="Y73" s="45">
        <v>1</v>
      </c>
      <c r="Z73" s="45">
        <v>0.24</v>
      </c>
      <c r="AA73" s="45">
        <v>0.13</v>
      </c>
    </row>
    <row r="74" spans="2:27" ht="30" customHeight="1" x14ac:dyDescent="0.35">
      <c r="I74" s="17" t="s">
        <v>49</v>
      </c>
      <c r="J74" s="18"/>
      <c r="K74" s="18"/>
      <c r="L74" s="18"/>
      <c r="M74" s="23"/>
      <c r="N74" s="23"/>
      <c r="O74" s="19"/>
      <c r="P74" s="51">
        <f t="shared" si="4"/>
        <v>38.160000000000004</v>
      </c>
      <c r="S74" s="45">
        <v>20</v>
      </c>
      <c r="T74" s="45">
        <v>2</v>
      </c>
      <c r="U74" s="45">
        <v>1</v>
      </c>
      <c r="V74" s="45">
        <v>2</v>
      </c>
      <c r="W74" s="45">
        <v>10.199999999999999</v>
      </c>
      <c r="X74" s="45">
        <v>1.8</v>
      </c>
      <c r="Y74" s="45">
        <v>0.7</v>
      </c>
      <c r="Z74" s="45">
        <v>0.22</v>
      </c>
      <c r="AA74" s="45">
        <v>0.24</v>
      </c>
    </row>
    <row r="75" spans="2:27" ht="30" customHeight="1" x14ac:dyDescent="0.35">
      <c r="I75" s="17" t="s">
        <v>76</v>
      </c>
      <c r="J75" s="18"/>
      <c r="K75" s="18"/>
      <c r="L75" s="18"/>
      <c r="M75" s="23"/>
      <c r="N75" s="23"/>
      <c r="O75" s="19"/>
      <c r="P75" s="51">
        <f t="shared" si="4"/>
        <v>26.640000000000004</v>
      </c>
      <c r="S75" s="45"/>
      <c r="T75" s="45"/>
      <c r="U75" s="45">
        <v>8</v>
      </c>
      <c r="V75" s="45">
        <v>6</v>
      </c>
      <c r="W75" s="45">
        <v>7</v>
      </c>
      <c r="X75" s="45">
        <v>3.1</v>
      </c>
      <c r="Y75" s="45">
        <v>1.5</v>
      </c>
      <c r="Z75" s="45">
        <v>0.42</v>
      </c>
      <c r="AA75" s="45">
        <v>0.62</v>
      </c>
    </row>
    <row r="76" spans="2:27" ht="30" customHeight="1" x14ac:dyDescent="0.35">
      <c r="I76" s="17" t="s">
        <v>50</v>
      </c>
      <c r="J76" s="18"/>
      <c r="K76" s="18"/>
      <c r="L76" s="18"/>
      <c r="M76" s="23"/>
      <c r="N76" s="23"/>
      <c r="O76" s="19"/>
      <c r="P76" s="51">
        <f t="shared" si="4"/>
        <v>6.9799999999999986</v>
      </c>
      <c r="S76" s="45"/>
      <c r="T76" s="45"/>
      <c r="U76" s="45">
        <v>1</v>
      </c>
      <c r="V76" s="45">
        <v>1</v>
      </c>
      <c r="W76" s="45">
        <v>3</v>
      </c>
      <c r="X76" s="45">
        <v>0.6</v>
      </c>
      <c r="Y76" s="45">
        <v>1.1000000000000001</v>
      </c>
      <c r="Z76" s="45">
        <v>0.14000000000000001</v>
      </c>
      <c r="AA76" s="45">
        <v>0.14000000000000001</v>
      </c>
    </row>
    <row r="77" spans="2:27" ht="30" customHeight="1" x14ac:dyDescent="0.35">
      <c r="I77" s="17" t="s">
        <v>51</v>
      </c>
      <c r="J77" s="18"/>
      <c r="K77" s="18"/>
      <c r="L77" s="18"/>
      <c r="M77" s="23"/>
      <c r="N77" s="23"/>
      <c r="O77" s="19"/>
      <c r="P77" s="51">
        <f t="shared" si="4"/>
        <v>3.77</v>
      </c>
      <c r="S77" s="45"/>
      <c r="T77" s="45"/>
      <c r="U77" s="45">
        <v>2</v>
      </c>
      <c r="V77" s="45"/>
      <c r="W77" s="45">
        <v>1</v>
      </c>
      <c r="X77" s="45">
        <v>0.4</v>
      </c>
      <c r="Y77" s="45">
        <v>0.25</v>
      </c>
      <c r="Z77" s="45">
        <v>0.06</v>
      </c>
      <c r="AA77" s="45">
        <v>0.06</v>
      </c>
    </row>
    <row r="78" spans="2:27" ht="30" customHeight="1" x14ac:dyDescent="0.35">
      <c r="I78" s="17" t="s">
        <v>52</v>
      </c>
      <c r="J78" s="18"/>
      <c r="K78" s="18"/>
      <c r="L78" s="18"/>
      <c r="M78" s="23"/>
      <c r="N78" s="23"/>
      <c r="O78" s="19"/>
      <c r="P78" s="51">
        <f t="shared" si="4"/>
        <v>3.4599999999999995</v>
      </c>
      <c r="S78" s="45"/>
      <c r="T78" s="45"/>
      <c r="U78" s="45"/>
      <c r="V78" s="45">
        <v>0.5</v>
      </c>
      <c r="W78" s="45">
        <v>1.4</v>
      </c>
      <c r="X78" s="45">
        <v>0.7</v>
      </c>
      <c r="Y78" s="45">
        <v>0.45</v>
      </c>
      <c r="Z78" s="45">
        <v>0.3</v>
      </c>
      <c r="AA78" s="45">
        <v>0.11</v>
      </c>
    </row>
    <row r="79" spans="2:27" ht="30" customHeight="1" x14ac:dyDescent="0.35">
      <c r="I79" s="17" t="s">
        <v>53</v>
      </c>
      <c r="J79" s="18"/>
      <c r="K79" s="18"/>
      <c r="L79" s="18"/>
      <c r="M79" s="23"/>
      <c r="N79" s="23"/>
      <c r="O79" s="19"/>
      <c r="P79" s="51">
        <f t="shared" si="4"/>
        <v>0.06</v>
      </c>
      <c r="S79" s="45"/>
      <c r="T79" s="45"/>
      <c r="U79" s="45"/>
      <c r="V79" s="45"/>
      <c r="W79" s="45"/>
      <c r="X79" s="45"/>
      <c r="Y79" s="45"/>
      <c r="Z79" s="45">
        <v>0.04</v>
      </c>
      <c r="AA79" s="45">
        <v>0.02</v>
      </c>
    </row>
    <row r="80" spans="2:27" ht="30" customHeight="1" x14ac:dyDescent="0.35">
      <c r="I80" s="17" t="s">
        <v>54</v>
      </c>
      <c r="J80" s="18"/>
      <c r="K80" s="18"/>
      <c r="L80" s="18"/>
      <c r="M80" s="23"/>
      <c r="N80" s="23"/>
      <c r="O80" s="19"/>
      <c r="P80" s="51">
        <f t="shared" si="4"/>
        <v>14.910000000000002</v>
      </c>
      <c r="S80" s="45"/>
      <c r="T80" s="45"/>
      <c r="U80" s="45">
        <v>4</v>
      </c>
      <c r="V80" s="45">
        <v>4</v>
      </c>
      <c r="W80" s="45">
        <v>2.4</v>
      </c>
      <c r="X80" s="45">
        <v>1.4</v>
      </c>
      <c r="Y80" s="45">
        <v>1.4</v>
      </c>
      <c r="Z80" s="45">
        <v>0.9</v>
      </c>
      <c r="AA80" s="45">
        <v>0.81</v>
      </c>
    </row>
    <row r="81" spans="2:27" ht="30" customHeight="1" x14ac:dyDescent="0.35">
      <c r="I81" s="17" t="s">
        <v>55</v>
      </c>
      <c r="J81" s="18"/>
      <c r="K81" s="18"/>
      <c r="L81" s="18"/>
      <c r="M81" s="23"/>
      <c r="N81" s="23"/>
      <c r="O81" s="19"/>
      <c r="P81" s="51">
        <f t="shared" si="4"/>
        <v>0.6100000000000001</v>
      </c>
      <c r="S81" s="45"/>
      <c r="T81" s="45"/>
      <c r="U81" s="45"/>
      <c r="V81" s="45"/>
      <c r="W81" s="45">
        <v>0.2</v>
      </c>
      <c r="X81" s="45">
        <v>0.2</v>
      </c>
      <c r="Y81" s="45">
        <v>0.1</v>
      </c>
      <c r="Z81" s="45">
        <v>0.06</v>
      </c>
      <c r="AA81" s="45">
        <v>0.05</v>
      </c>
    </row>
    <row r="82" spans="2:27" ht="30" customHeight="1" x14ac:dyDescent="0.35">
      <c r="I82" s="17" t="s">
        <v>56</v>
      </c>
      <c r="J82" s="18"/>
      <c r="K82" s="18"/>
      <c r="L82" s="18"/>
      <c r="M82" s="23"/>
      <c r="N82" s="23"/>
      <c r="O82" s="19"/>
      <c r="P82" s="51">
        <f t="shared" si="4"/>
        <v>12.75</v>
      </c>
      <c r="S82" s="45"/>
      <c r="T82" s="45"/>
      <c r="U82" s="45">
        <v>1</v>
      </c>
      <c r="V82" s="45">
        <v>3</v>
      </c>
      <c r="W82" s="45">
        <v>4</v>
      </c>
      <c r="X82" s="45">
        <v>2.7</v>
      </c>
      <c r="Y82" s="45">
        <v>1.1499999999999999</v>
      </c>
      <c r="Z82" s="45">
        <v>0.4</v>
      </c>
      <c r="AA82" s="45">
        <v>0.5</v>
      </c>
    </row>
    <row r="83" spans="2:27" ht="30" customHeight="1" x14ac:dyDescent="0.35">
      <c r="I83" s="17" t="s">
        <v>57</v>
      </c>
      <c r="J83" s="18"/>
      <c r="K83" s="18"/>
      <c r="L83" s="18"/>
      <c r="M83" s="23"/>
      <c r="N83" s="23"/>
      <c r="O83" s="19"/>
      <c r="P83" s="51">
        <f t="shared" si="4"/>
        <v>32.25</v>
      </c>
      <c r="S83" s="45"/>
      <c r="T83" s="45"/>
      <c r="U83" s="45">
        <v>11</v>
      </c>
      <c r="V83" s="45">
        <v>3</v>
      </c>
      <c r="W83" s="45">
        <v>6.4</v>
      </c>
      <c r="X83" s="45">
        <v>3.8</v>
      </c>
      <c r="Y83" s="45">
        <v>7.4</v>
      </c>
      <c r="Z83" s="45">
        <v>0.36</v>
      </c>
      <c r="AA83" s="45">
        <v>0.28999999999999998</v>
      </c>
    </row>
    <row r="84" spans="2:27" ht="30" customHeight="1" x14ac:dyDescent="0.35">
      <c r="I84" s="17" t="s">
        <v>58</v>
      </c>
      <c r="J84" s="18"/>
      <c r="K84" s="18"/>
      <c r="L84" s="18"/>
      <c r="M84" s="23"/>
      <c r="N84" s="23"/>
      <c r="O84" s="19"/>
      <c r="P84" s="51">
        <f t="shared" si="4"/>
        <v>3.3100000000000005</v>
      </c>
      <c r="S84" s="45"/>
      <c r="T84" s="45"/>
      <c r="U84" s="45"/>
      <c r="V84" s="45"/>
      <c r="W84" s="45">
        <v>2.2000000000000002</v>
      </c>
      <c r="X84" s="45">
        <v>0.2</v>
      </c>
      <c r="Y84" s="45">
        <v>0.55000000000000004</v>
      </c>
      <c r="Z84" s="45">
        <v>0.18</v>
      </c>
      <c r="AA84" s="45">
        <v>0.18</v>
      </c>
    </row>
    <row r="85" spans="2:27" ht="30" customHeight="1" x14ac:dyDescent="0.35">
      <c r="I85" s="17" t="s">
        <v>59</v>
      </c>
      <c r="J85" s="18"/>
      <c r="K85" s="18"/>
      <c r="L85" s="18"/>
      <c r="M85" s="23"/>
      <c r="N85" s="23"/>
      <c r="O85" s="19"/>
      <c r="P85" s="51">
        <f t="shared" si="4"/>
        <v>1.7000000000000002</v>
      </c>
      <c r="S85" s="45"/>
      <c r="T85" s="45"/>
      <c r="U85" s="45">
        <v>1</v>
      </c>
      <c r="V85" s="45"/>
      <c r="W85" s="45"/>
      <c r="X85" s="45"/>
      <c r="Y85" s="45">
        <v>0.35</v>
      </c>
      <c r="Z85" s="45">
        <v>0.26</v>
      </c>
      <c r="AA85" s="45">
        <v>0.09</v>
      </c>
    </row>
    <row r="86" spans="2:27" ht="30" customHeight="1" x14ac:dyDescent="0.35">
      <c r="I86" s="17" t="s">
        <v>60</v>
      </c>
      <c r="J86" s="18"/>
      <c r="K86" s="18"/>
      <c r="L86" s="18"/>
      <c r="M86" s="23"/>
      <c r="N86" s="23"/>
      <c r="O86" s="19"/>
      <c r="P86" s="51">
        <f t="shared" si="4"/>
        <v>5.3199999999999994</v>
      </c>
      <c r="S86" s="45"/>
      <c r="T86" s="45"/>
      <c r="U86" s="45">
        <v>1</v>
      </c>
      <c r="V86" s="45">
        <v>0.5</v>
      </c>
      <c r="W86" s="45">
        <v>1.8</v>
      </c>
      <c r="X86" s="45">
        <v>0.7</v>
      </c>
      <c r="Y86" s="45">
        <v>0.85</v>
      </c>
      <c r="Z86" s="45">
        <v>0.3</v>
      </c>
      <c r="AA86" s="45">
        <v>0.17</v>
      </c>
    </row>
    <row r="87" spans="2:27" ht="30" customHeight="1" x14ac:dyDescent="0.35">
      <c r="I87" s="17" t="s">
        <v>71</v>
      </c>
      <c r="J87" s="18"/>
      <c r="K87" s="18"/>
      <c r="L87" s="18"/>
      <c r="M87" s="23"/>
      <c r="N87" s="23"/>
      <c r="O87" s="19"/>
      <c r="P87" s="51">
        <f t="shared" si="4"/>
        <v>1.4</v>
      </c>
      <c r="S87" s="45"/>
      <c r="T87" s="45"/>
      <c r="U87" s="45"/>
      <c r="V87" s="45">
        <v>0.5</v>
      </c>
      <c r="W87" s="45">
        <v>0.4</v>
      </c>
      <c r="X87" s="45">
        <v>0.3</v>
      </c>
      <c r="Y87" s="45">
        <v>0.2</v>
      </c>
      <c r="Z87" s="45"/>
      <c r="AA87" s="45"/>
    </row>
    <row r="88" spans="2:27" ht="30" customHeight="1" thickBot="1" x14ac:dyDescent="0.4">
      <c r="B88" s="41"/>
      <c r="I88" s="17" t="s">
        <v>72</v>
      </c>
      <c r="J88" s="18"/>
      <c r="K88" s="18"/>
      <c r="L88" s="18"/>
      <c r="M88" s="23"/>
      <c r="N88" s="23"/>
      <c r="O88" s="19"/>
      <c r="P88" s="51">
        <f t="shared" si="4"/>
        <v>10.229999999999999</v>
      </c>
      <c r="S88" s="45"/>
      <c r="T88" s="45"/>
      <c r="U88" s="45">
        <v>6</v>
      </c>
      <c r="V88" s="45">
        <v>1.5</v>
      </c>
      <c r="W88" s="45">
        <v>2.2000000000000002</v>
      </c>
      <c r="X88" s="45">
        <v>0.2</v>
      </c>
      <c r="Y88" s="45">
        <v>0.2</v>
      </c>
      <c r="Z88" s="45">
        <v>0.08</v>
      </c>
      <c r="AA88" s="45">
        <v>0.05</v>
      </c>
    </row>
    <row r="89" spans="2:27" ht="30" customHeight="1" x14ac:dyDescent="0.35">
      <c r="B89" s="38"/>
      <c r="I89" s="17" t="s">
        <v>77</v>
      </c>
      <c r="J89" s="18"/>
      <c r="K89" s="18"/>
      <c r="L89" s="18"/>
      <c r="M89" s="23"/>
      <c r="N89" s="23"/>
      <c r="O89" s="19"/>
      <c r="P89" s="51">
        <f t="shared" si="4"/>
        <v>1.06</v>
      </c>
      <c r="S89" s="45"/>
      <c r="T89" s="45"/>
      <c r="U89" s="45"/>
      <c r="V89" s="45"/>
      <c r="W89" s="45">
        <v>1</v>
      </c>
      <c r="X89" s="45"/>
      <c r="Y89" s="45"/>
      <c r="Z89" s="45">
        <v>0.04</v>
      </c>
      <c r="AA89" s="45">
        <v>0.02</v>
      </c>
    </row>
    <row r="90" spans="2:27" ht="30" customHeight="1" x14ac:dyDescent="0.35">
      <c r="B90" s="38"/>
      <c r="I90" s="17" t="s">
        <v>78</v>
      </c>
      <c r="J90" s="18"/>
      <c r="K90" s="18"/>
      <c r="L90" s="18"/>
      <c r="M90" s="23"/>
      <c r="N90" s="23"/>
      <c r="O90" s="19"/>
      <c r="P90" s="51">
        <f t="shared" si="4"/>
        <v>0.06</v>
      </c>
      <c r="S90" s="45"/>
      <c r="T90" s="45"/>
      <c r="U90" s="45"/>
      <c r="V90" s="45"/>
      <c r="W90" s="45"/>
      <c r="X90" s="45"/>
      <c r="Y90" s="45"/>
      <c r="Z90" s="45">
        <v>0.02</v>
      </c>
      <c r="AA90" s="45">
        <v>0.04</v>
      </c>
    </row>
    <row r="91" spans="2:27" ht="30" customHeight="1" x14ac:dyDescent="0.35">
      <c r="B91" s="38"/>
      <c r="I91" s="17" t="s">
        <v>80</v>
      </c>
      <c r="J91" s="18"/>
      <c r="K91" s="18"/>
      <c r="L91" s="18"/>
      <c r="M91" s="23"/>
      <c r="N91" s="23"/>
      <c r="O91" s="19"/>
      <c r="P91" s="51">
        <f t="shared" si="4"/>
        <v>0.06</v>
      </c>
      <c r="S91" s="45"/>
      <c r="T91" s="45"/>
      <c r="U91" s="45"/>
      <c r="V91" s="45"/>
      <c r="W91" s="45"/>
      <c r="X91" s="45"/>
      <c r="Y91" s="45"/>
      <c r="Z91" s="45"/>
      <c r="AA91" s="45">
        <v>0.06</v>
      </c>
    </row>
    <row r="92" spans="2:27" ht="30" customHeight="1" x14ac:dyDescent="0.35">
      <c r="B92" s="38"/>
      <c r="I92" s="17"/>
      <c r="J92" s="18"/>
      <c r="K92" s="18"/>
      <c r="L92" s="18"/>
      <c r="M92" s="23"/>
      <c r="N92" s="23"/>
      <c r="O92" s="19"/>
      <c r="P92" s="51">
        <f t="shared" si="4"/>
        <v>0</v>
      </c>
      <c r="S92" s="45"/>
      <c r="T92" s="45"/>
      <c r="U92" s="45"/>
      <c r="V92" s="45"/>
      <c r="W92" s="45"/>
      <c r="X92" s="45"/>
      <c r="Y92" s="45"/>
      <c r="Z92" s="45"/>
      <c r="AA92" s="45"/>
    </row>
    <row r="93" spans="2:27" ht="30" customHeight="1" x14ac:dyDescent="0.35">
      <c r="I93" s="17" t="s">
        <v>73</v>
      </c>
      <c r="J93" s="18"/>
      <c r="K93" s="18"/>
      <c r="L93" s="18"/>
      <c r="M93" s="23"/>
      <c r="N93" s="23"/>
      <c r="O93" s="19"/>
      <c r="P93" s="51">
        <f t="shared" si="4"/>
        <v>45.83</v>
      </c>
      <c r="S93" s="45">
        <v>5</v>
      </c>
      <c r="T93" s="45">
        <v>10</v>
      </c>
      <c r="U93" s="45">
        <v>18</v>
      </c>
      <c r="V93" s="45">
        <v>4.5</v>
      </c>
      <c r="W93" s="45">
        <v>3.6</v>
      </c>
      <c r="X93" s="45">
        <v>2.8</v>
      </c>
      <c r="Y93" s="45">
        <v>1.55</v>
      </c>
      <c r="Z93" s="45">
        <v>0.24</v>
      </c>
      <c r="AA93" s="45">
        <v>0.14000000000000001</v>
      </c>
    </row>
    <row r="94" spans="2:27" ht="30" customHeight="1" x14ac:dyDescent="0.35">
      <c r="I94" s="17" t="s">
        <v>74</v>
      </c>
      <c r="J94" s="18"/>
      <c r="K94" s="18"/>
      <c r="L94" s="18"/>
      <c r="M94" s="23"/>
      <c r="N94" s="23"/>
      <c r="O94" s="19"/>
      <c r="P94" s="51">
        <f t="shared" si="4"/>
        <v>10.040000000000003</v>
      </c>
      <c r="S94" s="45">
        <v>5</v>
      </c>
      <c r="T94" s="45"/>
      <c r="U94" s="45">
        <v>2</v>
      </c>
      <c r="V94" s="45">
        <v>1</v>
      </c>
      <c r="W94" s="45">
        <v>0.8</v>
      </c>
      <c r="X94" s="45">
        <v>0.4</v>
      </c>
      <c r="Y94" s="45">
        <v>0.4</v>
      </c>
      <c r="Z94" s="45">
        <v>0.14000000000000001</v>
      </c>
      <c r="AA94" s="45">
        <v>0.3</v>
      </c>
    </row>
    <row r="95" spans="2:27" ht="30" customHeight="1" thickBot="1" x14ac:dyDescent="0.4">
      <c r="I95" s="46"/>
      <c r="J95" s="47"/>
      <c r="K95" s="47"/>
      <c r="L95" s="47"/>
      <c r="M95" s="48"/>
      <c r="N95" s="48"/>
      <c r="O95" s="49"/>
      <c r="P95" s="52">
        <f>SUM(P58:P94)</f>
        <v>405.89000000000004</v>
      </c>
      <c r="S95" s="43">
        <f t="shared" ref="S95:AA95" si="5">SUM(S58:S94)</f>
        <v>40</v>
      </c>
      <c r="T95" s="43">
        <f t="shared" si="5"/>
        <v>30</v>
      </c>
      <c r="U95" s="43">
        <f t="shared" si="5"/>
        <v>112</v>
      </c>
      <c r="V95" s="43">
        <f t="shared" si="5"/>
        <v>56.5</v>
      </c>
      <c r="W95" s="43">
        <f t="shared" si="5"/>
        <v>82.4</v>
      </c>
      <c r="X95" s="43">
        <f t="shared" si="5"/>
        <v>38.5</v>
      </c>
      <c r="Y95" s="43">
        <f t="shared" si="5"/>
        <v>32.15</v>
      </c>
      <c r="Z95" s="43">
        <f t="shared" si="5"/>
        <v>8.02</v>
      </c>
      <c r="AA95" s="43">
        <f t="shared" si="5"/>
        <v>6.3199999999999976</v>
      </c>
    </row>
    <row r="96" spans="2:27" ht="30" customHeight="1" x14ac:dyDescent="0.35">
      <c r="I96" s="18"/>
      <c r="J96" s="18"/>
      <c r="K96" s="18"/>
      <c r="L96" s="18"/>
      <c r="M96" s="18"/>
      <c r="N96" s="18"/>
      <c r="O96" s="18"/>
      <c r="P96" s="42"/>
      <c r="R96" s="53">
        <f>SUM(S95:AA95)</f>
        <v>405.88999999999993</v>
      </c>
    </row>
    <row r="97" spans="9:27" ht="30" customHeight="1" x14ac:dyDescent="0.35">
      <c r="I97" t="s">
        <v>81</v>
      </c>
      <c r="P97" s="51">
        <f t="shared" ref="P97:P99" si="6">SUM(S97:AA97)</f>
        <v>1.94</v>
      </c>
      <c r="S97" s="9"/>
      <c r="T97" s="9"/>
      <c r="U97" s="9"/>
      <c r="V97" s="9"/>
      <c r="W97" s="9">
        <v>0.4</v>
      </c>
      <c r="X97" s="9"/>
      <c r="Y97" s="9">
        <v>1.05</v>
      </c>
      <c r="Z97" s="9">
        <v>0.36</v>
      </c>
      <c r="AA97" s="9">
        <v>0.13</v>
      </c>
    </row>
    <row r="98" spans="9:27" ht="30" customHeight="1" x14ac:dyDescent="0.35">
      <c r="I98" s="54" t="s">
        <v>82</v>
      </c>
      <c r="N98">
        <f>8+2.2+0.1+0.06+0.05+2.5</f>
        <v>12.91</v>
      </c>
      <c r="P98" s="51">
        <f t="shared" si="6"/>
        <v>8.17</v>
      </c>
      <c r="S98" s="9">
        <v>15</v>
      </c>
      <c r="T98" s="9">
        <v>10</v>
      </c>
      <c r="U98" s="9">
        <v>-12</v>
      </c>
      <c r="V98" s="9">
        <v>-6.5</v>
      </c>
      <c r="W98" s="9">
        <v>-2.8</v>
      </c>
      <c r="X98" s="9">
        <v>1.5</v>
      </c>
      <c r="Y98" s="9">
        <v>1.8</v>
      </c>
      <c r="Z98" s="9">
        <v>0.62</v>
      </c>
      <c r="AA98" s="9">
        <v>0.55000000000000004</v>
      </c>
    </row>
    <row r="99" spans="9:27" ht="21" x14ac:dyDescent="0.35">
      <c r="I99" t="s">
        <v>83</v>
      </c>
      <c r="P99" s="51">
        <f t="shared" si="6"/>
        <v>-10</v>
      </c>
      <c r="S99" s="9">
        <v>-10</v>
      </c>
      <c r="T99" s="9"/>
      <c r="U99" s="9"/>
      <c r="V99" s="9"/>
      <c r="W99" s="9"/>
      <c r="X99" s="9"/>
      <c r="Y99" s="9"/>
      <c r="Z99" s="9"/>
      <c r="AA99" s="9"/>
    </row>
    <row r="100" spans="9:27" x14ac:dyDescent="0.25">
      <c r="S100" s="9"/>
      <c r="T100" s="9"/>
      <c r="U100" s="9"/>
      <c r="V100" s="9"/>
      <c r="W100" s="9"/>
      <c r="X100" s="9"/>
      <c r="Y100" s="9"/>
      <c r="Z100" s="9"/>
      <c r="AA100" s="9"/>
    </row>
    <row r="101" spans="9:27" ht="18.75" x14ac:dyDescent="0.3">
      <c r="P101" s="7">
        <f>SUM(P95:P100)</f>
        <v>406.00000000000006</v>
      </c>
      <c r="S101" s="9">
        <f>SUM(S95:S100)</f>
        <v>45</v>
      </c>
      <c r="T101" s="9">
        <f t="shared" ref="T101:AA101" si="7">SUM(T95:T100)</f>
        <v>40</v>
      </c>
      <c r="U101" s="9">
        <f t="shared" si="7"/>
        <v>100</v>
      </c>
      <c r="V101" s="9">
        <f t="shared" si="7"/>
        <v>50</v>
      </c>
      <c r="W101" s="9">
        <f t="shared" si="7"/>
        <v>80.000000000000014</v>
      </c>
      <c r="X101" s="9">
        <f t="shared" si="7"/>
        <v>40</v>
      </c>
      <c r="Y101" s="9">
        <f t="shared" si="7"/>
        <v>34.999999999999993</v>
      </c>
      <c r="Z101" s="9">
        <f t="shared" si="7"/>
        <v>8.9999999999999982</v>
      </c>
      <c r="AA101" s="9">
        <f t="shared" si="7"/>
        <v>6.9999999999999973</v>
      </c>
    </row>
    <row r="102" spans="9:27" x14ac:dyDescent="0.25">
      <c r="R102" s="53">
        <f>SUM(S101:AA101)</f>
        <v>406</v>
      </c>
    </row>
  </sheetData>
  <sortState ref="A10:Q19">
    <sortCondition ref="K10:K19"/>
  </sortState>
  <pageMargins left="0.7" right="0.7" top="0.75" bottom="0.75" header="0.3" footer="0.3"/>
  <pageSetup paperSize="9" scale="45" orientation="portrait" r:id="rId1"/>
  <rowBreaks count="1" manualBreakCount="1">
    <brk id="5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workbookViewId="0">
      <selection activeCell="AA17" sqref="AA17"/>
    </sheetView>
  </sheetViews>
  <sheetFormatPr defaultRowHeight="15" x14ac:dyDescent="0.25"/>
  <cols>
    <col min="12" max="12" width="11.28515625" customWidth="1"/>
    <col min="17" max="17" width="10.28515625" customWidth="1"/>
  </cols>
  <sheetData>
    <row r="1" spans="1:23" ht="18.75" x14ac:dyDescent="0.3">
      <c r="A1" s="7"/>
      <c r="B1" s="7"/>
      <c r="C1" s="1"/>
      <c r="D1" s="4"/>
      <c r="E1" s="1"/>
      <c r="F1" s="1"/>
      <c r="G1" s="1"/>
      <c r="H1" s="1"/>
      <c r="I1" s="21"/>
      <c r="J1" s="21"/>
      <c r="K1" s="1"/>
      <c r="L1" s="4"/>
      <c r="M1" s="1"/>
      <c r="N1" s="7"/>
      <c r="O1" s="4"/>
      <c r="P1" s="4"/>
      <c r="Q1" s="6"/>
      <c r="R1" s="38"/>
      <c r="S1" s="38"/>
      <c r="T1" s="38"/>
      <c r="U1" s="38"/>
      <c r="V1" s="40"/>
      <c r="W1" s="6"/>
    </row>
    <row r="2" spans="1:23" ht="18.75" x14ac:dyDescent="0.3">
      <c r="A2" s="7"/>
      <c r="B2" s="7"/>
      <c r="C2" s="1"/>
      <c r="D2" s="4"/>
      <c r="E2" s="1"/>
      <c r="F2" s="1"/>
      <c r="G2" s="55" t="s">
        <v>84</v>
      </c>
      <c r="H2" s="1"/>
      <c r="I2" s="21"/>
      <c r="J2" s="21"/>
      <c r="K2" s="1"/>
      <c r="L2" s="4"/>
      <c r="M2" s="1"/>
      <c r="N2" s="7" t="s">
        <v>85</v>
      </c>
      <c r="O2" s="4"/>
      <c r="P2" s="4"/>
      <c r="Q2" s="6"/>
      <c r="R2" s="38"/>
      <c r="S2" s="38"/>
      <c r="T2" s="38"/>
      <c r="U2" s="38"/>
      <c r="V2" s="40"/>
      <c r="W2" s="6"/>
    </row>
    <row r="3" spans="1:23" ht="19.5" thickBot="1" x14ac:dyDescent="0.35">
      <c r="A3" s="7"/>
      <c r="B3" s="7"/>
      <c r="C3" s="1"/>
      <c r="D3" s="4"/>
      <c r="E3" s="1"/>
      <c r="F3" s="1"/>
      <c r="G3" s="1"/>
      <c r="H3" s="1"/>
      <c r="I3" s="21"/>
      <c r="J3" s="21"/>
      <c r="K3" s="1"/>
      <c r="L3" s="4"/>
      <c r="M3" s="1"/>
      <c r="N3" s="7"/>
      <c r="O3" s="4" t="s">
        <v>64</v>
      </c>
      <c r="P3" s="36">
        <v>2</v>
      </c>
      <c r="Q3" s="37">
        <v>1</v>
      </c>
      <c r="R3" s="38" t="s">
        <v>65</v>
      </c>
      <c r="S3" s="38" t="s">
        <v>66</v>
      </c>
      <c r="T3" s="38" t="s">
        <v>67</v>
      </c>
      <c r="U3" s="39" t="s">
        <v>68</v>
      </c>
      <c r="V3" s="40" t="s">
        <v>69</v>
      </c>
      <c r="W3" s="39" t="s">
        <v>70</v>
      </c>
    </row>
    <row r="4" spans="1:23" ht="21" x14ac:dyDescent="0.35">
      <c r="A4" s="7"/>
      <c r="B4" s="7"/>
      <c r="C4" s="1"/>
      <c r="D4" s="4"/>
      <c r="E4" s="14" t="s">
        <v>35</v>
      </c>
      <c r="F4" s="15"/>
      <c r="G4" s="15"/>
      <c r="H4" s="15"/>
      <c r="I4" s="22"/>
      <c r="J4" s="22"/>
      <c r="K4" s="16"/>
      <c r="L4" s="50">
        <f>SUM(O4:W4)</f>
        <v>8.25</v>
      </c>
      <c r="M4" s="1"/>
      <c r="N4" s="7"/>
      <c r="O4" s="44"/>
      <c r="P4" s="44"/>
      <c r="Q4" s="45">
        <v>1</v>
      </c>
      <c r="R4" s="45">
        <v>2.5</v>
      </c>
      <c r="S4" s="45">
        <v>1.6</v>
      </c>
      <c r="T4" s="45">
        <v>1.5</v>
      </c>
      <c r="U4" s="45">
        <v>1.2</v>
      </c>
      <c r="V4" s="45">
        <v>0.16</v>
      </c>
      <c r="W4" s="45">
        <v>0.28999999999999998</v>
      </c>
    </row>
    <row r="5" spans="1:23" ht="21" x14ac:dyDescent="0.35">
      <c r="A5" s="6"/>
      <c r="B5" s="6"/>
      <c r="E5" s="17" t="s">
        <v>36</v>
      </c>
      <c r="F5" s="18"/>
      <c r="G5" s="18"/>
      <c r="H5" s="18"/>
      <c r="I5" s="23"/>
      <c r="J5" s="23"/>
      <c r="K5" s="19"/>
      <c r="L5" s="51">
        <f t="shared" ref="L5:L40" si="0">SUM(O5:W5)</f>
        <v>0</v>
      </c>
      <c r="N5" s="6"/>
      <c r="O5" s="45"/>
      <c r="P5" s="45"/>
      <c r="Q5" s="45"/>
      <c r="R5" s="45"/>
      <c r="S5" s="45"/>
      <c r="T5" s="45"/>
      <c r="U5" s="45"/>
      <c r="V5" s="45"/>
      <c r="W5" s="45"/>
    </row>
    <row r="6" spans="1:23" ht="21" x14ac:dyDescent="0.35">
      <c r="A6" s="6"/>
      <c r="B6" s="6"/>
      <c r="E6" s="17" t="s">
        <v>37</v>
      </c>
      <c r="F6" s="18"/>
      <c r="G6" s="18"/>
      <c r="H6" s="18"/>
      <c r="I6" s="23"/>
      <c r="J6" s="23"/>
      <c r="K6" s="19"/>
      <c r="L6" s="51">
        <f t="shared" si="0"/>
        <v>10.44</v>
      </c>
      <c r="N6" s="6"/>
      <c r="O6" s="45"/>
      <c r="P6" s="45"/>
      <c r="Q6" s="45">
        <v>3</v>
      </c>
      <c r="R6" s="45">
        <v>1.5</v>
      </c>
      <c r="S6" s="45">
        <v>2.6</v>
      </c>
      <c r="T6" s="45">
        <v>1.4</v>
      </c>
      <c r="U6" s="45">
        <v>0.95</v>
      </c>
      <c r="V6" s="45">
        <v>0.66</v>
      </c>
      <c r="W6" s="45">
        <v>0.33</v>
      </c>
    </row>
    <row r="7" spans="1:23" ht="21" x14ac:dyDescent="0.35">
      <c r="A7" s="6"/>
      <c r="B7" s="6"/>
      <c r="E7" s="17" t="s">
        <v>75</v>
      </c>
      <c r="F7" s="18"/>
      <c r="G7" s="18"/>
      <c r="H7" s="18"/>
      <c r="I7" s="23"/>
      <c r="J7" s="23"/>
      <c r="K7" s="19"/>
      <c r="L7" s="51">
        <f t="shared" si="0"/>
        <v>1.9</v>
      </c>
      <c r="N7" s="6"/>
      <c r="O7" s="45"/>
      <c r="P7" s="45"/>
      <c r="Q7" s="45">
        <v>1</v>
      </c>
      <c r="R7" s="45"/>
      <c r="S7" s="45">
        <v>0.4</v>
      </c>
      <c r="T7" s="45">
        <v>0.2</v>
      </c>
      <c r="U7" s="45">
        <v>0.25</v>
      </c>
      <c r="V7" s="45">
        <v>0.02</v>
      </c>
      <c r="W7" s="45">
        <v>0.03</v>
      </c>
    </row>
    <row r="8" spans="1:23" ht="21" x14ac:dyDescent="0.35">
      <c r="A8" s="6"/>
      <c r="B8" s="6"/>
      <c r="E8" s="17" t="s">
        <v>42</v>
      </c>
      <c r="F8" s="18"/>
      <c r="G8" s="18"/>
      <c r="H8" s="18"/>
      <c r="I8" s="23"/>
      <c r="J8" s="23"/>
      <c r="K8" s="19"/>
      <c r="L8" s="51">
        <f t="shared" si="0"/>
        <v>20.290000000000003</v>
      </c>
      <c r="N8" s="6"/>
      <c r="O8" s="45"/>
      <c r="P8" s="45">
        <v>2</v>
      </c>
      <c r="Q8" s="45">
        <v>6</v>
      </c>
      <c r="R8" s="45">
        <v>2.5</v>
      </c>
      <c r="S8" s="45">
        <v>5</v>
      </c>
      <c r="T8" s="45">
        <v>2.1</v>
      </c>
      <c r="U8" s="45">
        <v>1.95</v>
      </c>
      <c r="V8" s="45">
        <v>0.46</v>
      </c>
      <c r="W8" s="45">
        <v>0.28000000000000003</v>
      </c>
    </row>
    <row r="9" spans="1:23" ht="21" x14ac:dyDescent="0.35">
      <c r="A9" s="6"/>
      <c r="B9" s="6"/>
      <c r="E9" s="17" t="s">
        <v>38</v>
      </c>
      <c r="F9" s="18"/>
      <c r="G9" s="18"/>
      <c r="H9" s="18"/>
      <c r="I9" s="23"/>
      <c r="J9" s="23"/>
      <c r="K9" s="19"/>
      <c r="L9" s="51">
        <f t="shared" si="0"/>
        <v>14.769999999999998</v>
      </c>
      <c r="N9" s="6"/>
      <c r="O9" s="45"/>
      <c r="P9" s="45"/>
      <c r="Q9" s="45">
        <v>4</v>
      </c>
      <c r="R9" s="45">
        <v>4.5</v>
      </c>
      <c r="S9" s="45">
        <v>3.2</v>
      </c>
      <c r="T9" s="45">
        <v>0.9</v>
      </c>
      <c r="U9" s="45">
        <v>1.95</v>
      </c>
      <c r="V9" s="45">
        <v>0.1</v>
      </c>
      <c r="W9" s="45">
        <v>0.12</v>
      </c>
    </row>
    <row r="10" spans="1:23" ht="21" x14ac:dyDescent="0.35">
      <c r="A10" s="6"/>
      <c r="B10" s="6"/>
      <c r="E10" s="17" t="s">
        <v>44</v>
      </c>
      <c r="F10" s="18"/>
      <c r="G10" s="18"/>
      <c r="H10" s="18"/>
      <c r="I10" s="23"/>
      <c r="J10" s="23"/>
      <c r="K10" s="19"/>
      <c r="L10" s="51">
        <f t="shared" si="0"/>
        <v>0</v>
      </c>
      <c r="N10" s="6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21" x14ac:dyDescent="0.35">
      <c r="A11" s="6"/>
      <c r="B11" s="6"/>
      <c r="E11" s="17" t="s">
        <v>39</v>
      </c>
      <c r="F11" s="18"/>
      <c r="G11" s="18"/>
      <c r="H11" s="18"/>
      <c r="I11" s="23"/>
      <c r="J11" s="23"/>
      <c r="K11" s="19"/>
      <c r="L11" s="51">
        <f t="shared" si="0"/>
        <v>9.370000000000001</v>
      </c>
      <c r="N11" s="6"/>
      <c r="O11" s="45"/>
      <c r="P11" s="45"/>
      <c r="Q11" s="45">
        <v>4</v>
      </c>
      <c r="R11" s="45">
        <v>2.5</v>
      </c>
      <c r="S11" s="45">
        <v>1.2</v>
      </c>
      <c r="T11" s="45">
        <v>1.1000000000000001</v>
      </c>
      <c r="U11" s="45">
        <v>0.5</v>
      </c>
      <c r="V11" s="45">
        <v>0.06</v>
      </c>
      <c r="W11" s="45">
        <v>0.01</v>
      </c>
    </row>
    <row r="12" spans="1:23" ht="21" x14ac:dyDescent="0.35">
      <c r="A12" s="6"/>
      <c r="B12" s="6"/>
      <c r="E12" s="17" t="s">
        <v>79</v>
      </c>
      <c r="F12" s="18"/>
      <c r="G12" s="18"/>
      <c r="H12" s="18"/>
      <c r="I12" s="23"/>
      <c r="J12" s="23"/>
      <c r="K12" s="19"/>
      <c r="L12" s="51">
        <f>SUM(O12:W12)</f>
        <v>55.07</v>
      </c>
      <c r="N12" s="6"/>
      <c r="O12" s="45"/>
      <c r="P12" s="45">
        <v>10</v>
      </c>
      <c r="Q12" s="45">
        <v>14</v>
      </c>
      <c r="R12" s="45">
        <v>9</v>
      </c>
      <c r="S12" s="45">
        <v>13</v>
      </c>
      <c r="T12" s="45">
        <v>6</v>
      </c>
      <c r="U12" s="45">
        <v>1.65</v>
      </c>
      <c r="V12" s="45">
        <v>1.08</v>
      </c>
      <c r="W12" s="45">
        <v>0.34</v>
      </c>
    </row>
    <row r="13" spans="1:23" ht="21" x14ac:dyDescent="0.35">
      <c r="A13" s="6"/>
      <c r="B13" s="6"/>
      <c r="E13" s="17" t="s">
        <v>40</v>
      </c>
      <c r="F13" s="18"/>
      <c r="G13" s="18"/>
      <c r="H13" s="18"/>
      <c r="I13" s="23"/>
      <c r="J13" s="23"/>
      <c r="K13" s="19"/>
      <c r="L13" s="51">
        <f t="shared" si="0"/>
        <v>0.72</v>
      </c>
      <c r="N13" s="6"/>
      <c r="O13" s="45"/>
      <c r="P13" s="45"/>
      <c r="Q13" s="45"/>
      <c r="R13" s="45"/>
      <c r="S13" s="45"/>
      <c r="T13" s="45">
        <v>0.3</v>
      </c>
      <c r="U13" s="45">
        <v>0.35</v>
      </c>
      <c r="V13" s="45">
        <v>0.06</v>
      </c>
      <c r="W13" s="45">
        <v>0.01</v>
      </c>
    </row>
    <row r="14" spans="1:23" ht="21" x14ac:dyDescent="0.35">
      <c r="A14" s="6"/>
      <c r="B14" s="6"/>
      <c r="E14" s="17" t="s">
        <v>41</v>
      </c>
      <c r="F14" s="18"/>
      <c r="G14" s="18"/>
      <c r="H14" s="18"/>
      <c r="I14" s="23"/>
      <c r="J14" s="23"/>
      <c r="K14" s="19"/>
      <c r="L14" s="51">
        <f t="shared" si="0"/>
        <v>7.71</v>
      </c>
      <c r="N14" s="6"/>
      <c r="O14" s="45"/>
      <c r="P14" s="45"/>
      <c r="Q14" s="45">
        <v>2</v>
      </c>
      <c r="R14" s="45">
        <v>2</v>
      </c>
      <c r="S14" s="45">
        <v>1.4</v>
      </c>
      <c r="T14" s="45">
        <v>0.5</v>
      </c>
      <c r="U14" s="45">
        <v>1.7</v>
      </c>
      <c r="V14" s="45">
        <v>0.06</v>
      </c>
      <c r="W14" s="45">
        <v>0.05</v>
      </c>
    </row>
    <row r="15" spans="1:23" ht="21" x14ac:dyDescent="0.35">
      <c r="A15" s="6"/>
      <c r="B15" s="6"/>
      <c r="E15" s="17" t="s">
        <v>43</v>
      </c>
      <c r="F15" s="18"/>
      <c r="G15" s="18"/>
      <c r="H15" s="18"/>
      <c r="I15" s="23"/>
      <c r="J15" s="23"/>
      <c r="K15" s="19"/>
      <c r="L15" s="51">
        <f t="shared" si="0"/>
        <v>20.99</v>
      </c>
      <c r="N15" s="6"/>
      <c r="O15" s="45">
        <v>10</v>
      </c>
      <c r="P15" s="45"/>
      <c r="Q15" s="45">
        <v>6</v>
      </c>
      <c r="R15" s="45">
        <v>2</v>
      </c>
      <c r="S15" s="45">
        <v>1</v>
      </c>
      <c r="T15" s="45">
        <v>0.7</v>
      </c>
      <c r="U15" s="45">
        <v>0.4</v>
      </c>
      <c r="V15" s="45">
        <v>0.26</v>
      </c>
      <c r="W15" s="45">
        <f>0.45+0.18</f>
        <v>0.63</v>
      </c>
    </row>
    <row r="16" spans="1:23" ht="21" x14ac:dyDescent="0.35">
      <c r="A16" s="6"/>
      <c r="B16" s="6"/>
      <c r="E16" s="17" t="s">
        <v>45</v>
      </c>
      <c r="F16" s="18"/>
      <c r="G16" s="18"/>
      <c r="H16" s="18"/>
      <c r="I16" s="23"/>
      <c r="J16" s="23"/>
      <c r="K16" s="19"/>
      <c r="L16" s="51">
        <f t="shared" si="0"/>
        <v>1.59</v>
      </c>
      <c r="N16" s="6"/>
      <c r="O16" s="45"/>
      <c r="P16" s="45"/>
      <c r="Q16" s="45">
        <v>1</v>
      </c>
      <c r="R16" s="45"/>
      <c r="S16" s="45">
        <v>0.2</v>
      </c>
      <c r="T16" s="45">
        <v>0.2</v>
      </c>
      <c r="U16" s="45">
        <v>0.1</v>
      </c>
      <c r="V16" s="45">
        <v>0.08</v>
      </c>
      <c r="W16" s="45">
        <v>0.01</v>
      </c>
    </row>
    <row r="17" spans="1:23" ht="21" x14ac:dyDescent="0.35">
      <c r="A17" s="6"/>
      <c r="B17" s="6"/>
      <c r="E17" s="17" t="s">
        <v>46</v>
      </c>
      <c r="F17" s="18"/>
      <c r="G17" s="18"/>
      <c r="H17" s="18"/>
      <c r="I17" s="23"/>
      <c r="J17" s="23"/>
      <c r="K17" s="19"/>
      <c r="L17" s="51">
        <f t="shared" si="0"/>
        <v>0</v>
      </c>
      <c r="N17" s="6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21" x14ac:dyDescent="0.35">
      <c r="A18" s="6"/>
      <c r="B18" s="6"/>
      <c r="E18" s="17" t="s">
        <v>47</v>
      </c>
      <c r="F18" s="18"/>
      <c r="G18" s="18"/>
      <c r="H18" s="18"/>
      <c r="I18" s="23"/>
      <c r="J18" s="23"/>
      <c r="K18" s="19"/>
      <c r="L18" s="51">
        <f t="shared" si="0"/>
        <v>11.519999999999998</v>
      </c>
      <c r="N18" s="6"/>
      <c r="O18" s="45"/>
      <c r="P18" s="45"/>
      <c r="Q18" s="45">
        <v>3</v>
      </c>
      <c r="R18" s="45">
        <v>1</v>
      </c>
      <c r="S18" s="45">
        <v>2.4</v>
      </c>
      <c r="T18" s="45">
        <v>2.2999999999999998</v>
      </c>
      <c r="U18" s="45">
        <v>2</v>
      </c>
      <c r="V18" s="45">
        <v>0.62</v>
      </c>
      <c r="W18" s="45">
        <v>0.2</v>
      </c>
    </row>
    <row r="19" spans="1:23" ht="21" x14ac:dyDescent="0.35">
      <c r="A19" s="6"/>
      <c r="B19" s="6"/>
      <c r="E19" s="17" t="s">
        <v>48</v>
      </c>
      <c r="F19" s="18"/>
      <c r="G19" s="18"/>
      <c r="H19" s="18"/>
      <c r="I19" s="23"/>
      <c r="J19" s="23"/>
      <c r="K19" s="19"/>
      <c r="L19" s="51">
        <f t="shared" si="0"/>
        <v>24.669999999999998</v>
      </c>
      <c r="N19" s="6"/>
      <c r="O19" s="45"/>
      <c r="P19" s="45">
        <v>6</v>
      </c>
      <c r="Q19" s="45">
        <v>11</v>
      </c>
      <c r="R19" s="45">
        <v>1.5</v>
      </c>
      <c r="S19" s="45">
        <v>2.8</v>
      </c>
      <c r="T19" s="45">
        <v>2</v>
      </c>
      <c r="U19" s="45">
        <v>1</v>
      </c>
      <c r="V19" s="45">
        <v>0.24</v>
      </c>
      <c r="W19" s="45">
        <v>0.13</v>
      </c>
    </row>
    <row r="20" spans="1:23" ht="21" x14ac:dyDescent="0.35">
      <c r="A20" s="6"/>
      <c r="B20" s="6"/>
      <c r="E20" s="17" t="s">
        <v>49</v>
      </c>
      <c r="F20" s="18"/>
      <c r="G20" s="18"/>
      <c r="H20" s="18"/>
      <c r="I20" s="23"/>
      <c r="J20" s="23"/>
      <c r="K20" s="19"/>
      <c r="L20" s="51">
        <f t="shared" si="0"/>
        <v>38.160000000000004</v>
      </c>
      <c r="N20" s="6"/>
      <c r="O20" s="45">
        <v>20</v>
      </c>
      <c r="P20" s="45">
        <v>2</v>
      </c>
      <c r="Q20" s="45">
        <v>1</v>
      </c>
      <c r="R20" s="45">
        <v>2</v>
      </c>
      <c r="S20" s="45">
        <v>10.199999999999999</v>
      </c>
      <c r="T20" s="45">
        <v>1.8</v>
      </c>
      <c r="U20" s="45">
        <v>0.7</v>
      </c>
      <c r="V20" s="45">
        <v>0.22</v>
      </c>
      <c r="W20" s="45">
        <v>0.24</v>
      </c>
    </row>
    <row r="21" spans="1:23" ht="21" x14ac:dyDescent="0.35">
      <c r="A21" s="6"/>
      <c r="B21" s="6"/>
      <c r="E21" s="17" t="s">
        <v>76</v>
      </c>
      <c r="F21" s="18"/>
      <c r="G21" s="18"/>
      <c r="H21" s="18"/>
      <c r="I21" s="23"/>
      <c r="J21" s="23"/>
      <c r="K21" s="19"/>
      <c r="L21" s="51">
        <f t="shared" si="0"/>
        <v>26.640000000000004</v>
      </c>
      <c r="N21" s="6"/>
      <c r="O21" s="45"/>
      <c r="P21" s="45"/>
      <c r="Q21" s="45">
        <v>8</v>
      </c>
      <c r="R21" s="45">
        <v>6</v>
      </c>
      <c r="S21" s="45">
        <v>7</v>
      </c>
      <c r="T21" s="45">
        <v>3.1</v>
      </c>
      <c r="U21" s="45">
        <v>1.5</v>
      </c>
      <c r="V21" s="45">
        <v>0.42</v>
      </c>
      <c r="W21" s="45">
        <v>0.62</v>
      </c>
    </row>
    <row r="22" spans="1:23" ht="21" x14ac:dyDescent="0.35">
      <c r="A22" s="6"/>
      <c r="B22" s="6"/>
      <c r="E22" s="17" t="s">
        <v>50</v>
      </c>
      <c r="F22" s="18"/>
      <c r="G22" s="18"/>
      <c r="H22" s="18"/>
      <c r="I22" s="23"/>
      <c r="J22" s="23"/>
      <c r="K22" s="19"/>
      <c r="L22" s="51">
        <f t="shared" si="0"/>
        <v>6.9799999999999986</v>
      </c>
      <c r="N22" s="6"/>
      <c r="O22" s="45"/>
      <c r="P22" s="45"/>
      <c r="Q22" s="45">
        <v>1</v>
      </c>
      <c r="R22" s="45">
        <v>1</v>
      </c>
      <c r="S22" s="45">
        <v>3</v>
      </c>
      <c r="T22" s="45">
        <v>0.6</v>
      </c>
      <c r="U22" s="45">
        <v>1.1000000000000001</v>
      </c>
      <c r="V22" s="45">
        <v>0.14000000000000001</v>
      </c>
      <c r="W22" s="45">
        <v>0.14000000000000001</v>
      </c>
    </row>
    <row r="23" spans="1:23" ht="21" x14ac:dyDescent="0.35">
      <c r="A23" s="6"/>
      <c r="B23" s="6"/>
      <c r="E23" s="17" t="s">
        <v>51</v>
      </c>
      <c r="F23" s="18"/>
      <c r="G23" s="18"/>
      <c r="H23" s="18"/>
      <c r="I23" s="23"/>
      <c r="J23" s="23"/>
      <c r="K23" s="19"/>
      <c r="L23" s="51">
        <f t="shared" si="0"/>
        <v>3.77</v>
      </c>
      <c r="N23" s="6"/>
      <c r="O23" s="45"/>
      <c r="P23" s="45"/>
      <c r="Q23" s="45">
        <v>2</v>
      </c>
      <c r="R23" s="45"/>
      <c r="S23" s="45">
        <v>1</v>
      </c>
      <c r="T23" s="45">
        <v>0.4</v>
      </c>
      <c r="U23" s="45">
        <v>0.25</v>
      </c>
      <c r="V23" s="45">
        <v>0.06</v>
      </c>
      <c r="W23" s="45">
        <v>0.06</v>
      </c>
    </row>
    <row r="24" spans="1:23" ht="21" x14ac:dyDescent="0.35">
      <c r="A24" s="6"/>
      <c r="B24" s="6"/>
      <c r="E24" s="17" t="s">
        <v>52</v>
      </c>
      <c r="F24" s="18"/>
      <c r="G24" s="18"/>
      <c r="H24" s="18"/>
      <c r="I24" s="23"/>
      <c r="J24" s="23"/>
      <c r="K24" s="19"/>
      <c r="L24" s="51">
        <f t="shared" si="0"/>
        <v>3.4599999999999995</v>
      </c>
      <c r="N24" s="6"/>
      <c r="O24" s="45"/>
      <c r="P24" s="45"/>
      <c r="Q24" s="45"/>
      <c r="R24" s="45">
        <v>0.5</v>
      </c>
      <c r="S24" s="45">
        <v>1.4</v>
      </c>
      <c r="T24" s="45">
        <v>0.7</v>
      </c>
      <c r="U24" s="45">
        <v>0.45</v>
      </c>
      <c r="V24" s="45">
        <v>0.3</v>
      </c>
      <c r="W24" s="45">
        <v>0.11</v>
      </c>
    </row>
    <row r="25" spans="1:23" ht="21" x14ac:dyDescent="0.35">
      <c r="A25" s="6"/>
      <c r="B25" s="6"/>
      <c r="E25" s="17" t="s">
        <v>53</v>
      </c>
      <c r="F25" s="18"/>
      <c r="G25" s="18"/>
      <c r="H25" s="18"/>
      <c r="I25" s="23"/>
      <c r="J25" s="23"/>
      <c r="K25" s="19"/>
      <c r="L25" s="51">
        <f t="shared" si="0"/>
        <v>0.06</v>
      </c>
      <c r="N25" s="6"/>
      <c r="O25" s="45"/>
      <c r="P25" s="45"/>
      <c r="Q25" s="45"/>
      <c r="R25" s="45"/>
      <c r="S25" s="45"/>
      <c r="T25" s="45"/>
      <c r="U25" s="45"/>
      <c r="V25" s="45">
        <v>0.04</v>
      </c>
      <c r="W25" s="45">
        <v>0.02</v>
      </c>
    </row>
    <row r="26" spans="1:23" ht="21" x14ac:dyDescent="0.35">
      <c r="A26" s="6"/>
      <c r="B26" s="6"/>
      <c r="E26" s="17" t="s">
        <v>54</v>
      </c>
      <c r="F26" s="18"/>
      <c r="G26" s="18"/>
      <c r="H26" s="18"/>
      <c r="I26" s="23"/>
      <c r="J26" s="23"/>
      <c r="K26" s="19"/>
      <c r="L26" s="51">
        <f t="shared" si="0"/>
        <v>14.910000000000002</v>
      </c>
      <c r="N26" s="6"/>
      <c r="O26" s="45"/>
      <c r="P26" s="45"/>
      <c r="Q26" s="45">
        <v>4</v>
      </c>
      <c r="R26" s="45">
        <v>4</v>
      </c>
      <c r="S26" s="45">
        <v>2.4</v>
      </c>
      <c r="T26" s="45">
        <v>1.4</v>
      </c>
      <c r="U26" s="45">
        <v>1.4</v>
      </c>
      <c r="V26" s="45">
        <v>0.9</v>
      </c>
      <c r="W26" s="45">
        <v>0.81</v>
      </c>
    </row>
    <row r="27" spans="1:23" ht="21" x14ac:dyDescent="0.35">
      <c r="A27" s="6"/>
      <c r="B27" s="6"/>
      <c r="E27" s="17" t="s">
        <v>55</v>
      </c>
      <c r="F27" s="18"/>
      <c r="G27" s="18"/>
      <c r="H27" s="18"/>
      <c r="I27" s="23"/>
      <c r="J27" s="23"/>
      <c r="K27" s="19"/>
      <c r="L27" s="51">
        <f t="shared" si="0"/>
        <v>0.6100000000000001</v>
      </c>
      <c r="N27" s="6"/>
      <c r="O27" s="45"/>
      <c r="P27" s="45"/>
      <c r="Q27" s="45"/>
      <c r="R27" s="45"/>
      <c r="S27" s="45">
        <v>0.2</v>
      </c>
      <c r="T27" s="45">
        <v>0.2</v>
      </c>
      <c r="U27" s="45">
        <v>0.1</v>
      </c>
      <c r="V27" s="45">
        <v>0.06</v>
      </c>
      <c r="W27" s="45">
        <v>0.05</v>
      </c>
    </row>
    <row r="28" spans="1:23" ht="21" x14ac:dyDescent="0.35">
      <c r="A28" s="6"/>
      <c r="B28" s="6"/>
      <c r="E28" s="17" t="s">
        <v>56</v>
      </c>
      <c r="F28" s="18"/>
      <c r="G28" s="18"/>
      <c r="H28" s="18"/>
      <c r="I28" s="23"/>
      <c r="J28" s="23"/>
      <c r="K28" s="19"/>
      <c r="L28" s="51">
        <f t="shared" si="0"/>
        <v>12.75</v>
      </c>
      <c r="N28" s="6"/>
      <c r="O28" s="45"/>
      <c r="P28" s="45"/>
      <c r="Q28" s="45">
        <v>1</v>
      </c>
      <c r="R28" s="45">
        <v>3</v>
      </c>
      <c r="S28" s="45">
        <v>4</v>
      </c>
      <c r="T28" s="45">
        <v>2.7</v>
      </c>
      <c r="U28" s="45">
        <v>1.1499999999999999</v>
      </c>
      <c r="V28" s="45">
        <v>0.4</v>
      </c>
      <c r="W28" s="45">
        <v>0.5</v>
      </c>
    </row>
    <row r="29" spans="1:23" ht="21" x14ac:dyDescent="0.35">
      <c r="A29" s="6"/>
      <c r="B29" s="6"/>
      <c r="E29" s="17" t="s">
        <v>57</v>
      </c>
      <c r="F29" s="18"/>
      <c r="G29" s="18"/>
      <c r="H29" s="18"/>
      <c r="I29" s="23"/>
      <c r="J29" s="23"/>
      <c r="K29" s="19"/>
      <c r="L29" s="51">
        <f t="shared" si="0"/>
        <v>32.25</v>
      </c>
      <c r="N29" s="6"/>
      <c r="O29" s="45"/>
      <c r="P29" s="45"/>
      <c r="Q29" s="45">
        <v>11</v>
      </c>
      <c r="R29" s="45">
        <v>3</v>
      </c>
      <c r="S29" s="45">
        <v>6.4</v>
      </c>
      <c r="T29" s="45">
        <v>3.8</v>
      </c>
      <c r="U29" s="45">
        <v>7.4</v>
      </c>
      <c r="V29" s="45">
        <v>0.36</v>
      </c>
      <c r="W29" s="45">
        <v>0.28999999999999998</v>
      </c>
    </row>
    <row r="30" spans="1:23" ht="21" x14ac:dyDescent="0.35">
      <c r="A30" s="6"/>
      <c r="B30" s="6"/>
      <c r="E30" s="17" t="s">
        <v>58</v>
      </c>
      <c r="F30" s="18"/>
      <c r="G30" s="18"/>
      <c r="H30" s="18"/>
      <c r="I30" s="23"/>
      <c r="J30" s="23"/>
      <c r="K30" s="19"/>
      <c r="L30" s="51">
        <f t="shared" si="0"/>
        <v>3.3100000000000005</v>
      </c>
      <c r="N30" s="6"/>
      <c r="O30" s="45"/>
      <c r="P30" s="45"/>
      <c r="Q30" s="45"/>
      <c r="R30" s="45"/>
      <c r="S30" s="45">
        <v>2.2000000000000002</v>
      </c>
      <c r="T30" s="45">
        <v>0.2</v>
      </c>
      <c r="U30" s="45">
        <v>0.55000000000000004</v>
      </c>
      <c r="V30" s="45">
        <v>0.18</v>
      </c>
      <c r="W30" s="45">
        <v>0.18</v>
      </c>
    </row>
    <row r="31" spans="1:23" ht="21" x14ac:dyDescent="0.35">
      <c r="A31" s="6"/>
      <c r="B31" s="6"/>
      <c r="E31" s="17" t="s">
        <v>59</v>
      </c>
      <c r="F31" s="18"/>
      <c r="G31" s="18"/>
      <c r="H31" s="18"/>
      <c r="I31" s="23"/>
      <c r="J31" s="23"/>
      <c r="K31" s="19"/>
      <c r="L31" s="51">
        <f t="shared" si="0"/>
        <v>1.7000000000000002</v>
      </c>
      <c r="N31" s="6"/>
      <c r="O31" s="45"/>
      <c r="P31" s="45"/>
      <c r="Q31" s="45">
        <v>1</v>
      </c>
      <c r="R31" s="45"/>
      <c r="S31" s="45"/>
      <c r="T31" s="45"/>
      <c r="U31" s="45">
        <v>0.35</v>
      </c>
      <c r="V31" s="45">
        <v>0.26</v>
      </c>
      <c r="W31" s="45">
        <v>0.09</v>
      </c>
    </row>
    <row r="32" spans="1:23" ht="21" x14ac:dyDescent="0.35">
      <c r="A32" s="6"/>
      <c r="B32" s="6"/>
      <c r="E32" s="17" t="s">
        <v>60</v>
      </c>
      <c r="F32" s="18"/>
      <c r="G32" s="18"/>
      <c r="H32" s="18"/>
      <c r="I32" s="23"/>
      <c r="J32" s="23"/>
      <c r="K32" s="19"/>
      <c r="L32" s="51">
        <f t="shared" si="0"/>
        <v>5.3199999999999994</v>
      </c>
      <c r="N32" s="6"/>
      <c r="O32" s="45"/>
      <c r="P32" s="45"/>
      <c r="Q32" s="45">
        <v>1</v>
      </c>
      <c r="R32" s="45">
        <v>0.5</v>
      </c>
      <c r="S32" s="45">
        <v>1.8</v>
      </c>
      <c r="T32" s="45">
        <v>0.7</v>
      </c>
      <c r="U32" s="45">
        <v>0.85</v>
      </c>
      <c r="V32" s="45">
        <v>0.3</v>
      </c>
      <c r="W32" s="45">
        <v>0.17</v>
      </c>
    </row>
    <row r="33" spans="1:23" ht="21" x14ac:dyDescent="0.35">
      <c r="A33" s="6"/>
      <c r="B33" s="6"/>
      <c r="E33" s="17" t="s">
        <v>71</v>
      </c>
      <c r="F33" s="18"/>
      <c r="G33" s="18"/>
      <c r="H33" s="18"/>
      <c r="I33" s="23"/>
      <c r="J33" s="23"/>
      <c r="K33" s="19"/>
      <c r="L33" s="51">
        <f t="shared" si="0"/>
        <v>1.4</v>
      </c>
      <c r="N33" s="6"/>
      <c r="O33" s="45"/>
      <c r="P33" s="45"/>
      <c r="Q33" s="45"/>
      <c r="R33" s="45">
        <v>0.5</v>
      </c>
      <c r="S33" s="45">
        <v>0.4</v>
      </c>
      <c r="T33" s="45">
        <v>0.3</v>
      </c>
      <c r="U33" s="45">
        <v>0.2</v>
      </c>
      <c r="V33" s="45"/>
      <c r="W33" s="45"/>
    </row>
    <row r="34" spans="1:23" ht="21" x14ac:dyDescent="0.35">
      <c r="A34" s="6"/>
      <c r="B34" s="6"/>
      <c r="E34" s="17" t="s">
        <v>72</v>
      </c>
      <c r="F34" s="18"/>
      <c r="G34" s="18"/>
      <c r="H34" s="18"/>
      <c r="I34" s="23"/>
      <c r="J34" s="23"/>
      <c r="K34" s="19"/>
      <c r="L34" s="51">
        <f t="shared" si="0"/>
        <v>10.229999999999999</v>
      </c>
      <c r="N34" s="6"/>
      <c r="O34" s="45"/>
      <c r="P34" s="45"/>
      <c r="Q34" s="45">
        <v>6</v>
      </c>
      <c r="R34" s="45">
        <v>1.5</v>
      </c>
      <c r="S34" s="45">
        <v>2.2000000000000002</v>
      </c>
      <c r="T34" s="45">
        <v>0.2</v>
      </c>
      <c r="U34" s="45">
        <v>0.2</v>
      </c>
      <c r="V34" s="45">
        <v>0.08</v>
      </c>
      <c r="W34" s="45">
        <v>0.05</v>
      </c>
    </row>
    <row r="35" spans="1:23" ht="21" x14ac:dyDescent="0.35">
      <c r="A35" s="6"/>
      <c r="B35" s="6"/>
      <c r="E35" s="17" t="s">
        <v>77</v>
      </c>
      <c r="F35" s="18"/>
      <c r="G35" s="18"/>
      <c r="H35" s="18"/>
      <c r="I35" s="23"/>
      <c r="J35" s="23"/>
      <c r="K35" s="19"/>
      <c r="L35" s="51">
        <f t="shared" si="0"/>
        <v>1.06</v>
      </c>
      <c r="N35" s="6"/>
      <c r="O35" s="45"/>
      <c r="P35" s="45"/>
      <c r="Q35" s="45"/>
      <c r="R35" s="45"/>
      <c r="S35" s="45">
        <v>1</v>
      </c>
      <c r="T35" s="45"/>
      <c r="U35" s="45"/>
      <c r="V35" s="45">
        <v>0.04</v>
      </c>
      <c r="W35" s="45">
        <v>0.02</v>
      </c>
    </row>
    <row r="36" spans="1:23" ht="21" x14ac:dyDescent="0.35">
      <c r="A36" s="6"/>
      <c r="B36" s="6"/>
      <c r="E36" s="17" t="s">
        <v>78</v>
      </c>
      <c r="F36" s="18"/>
      <c r="G36" s="18"/>
      <c r="H36" s="18"/>
      <c r="I36" s="23"/>
      <c r="J36" s="23"/>
      <c r="K36" s="19"/>
      <c r="L36" s="51">
        <f t="shared" si="0"/>
        <v>0.06</v>
      </c>
      <c r="N36" s="6"/>
      <c r="O36" s="45"/>
      <c r="P36" s="45"/>
      <c r="Q36" s="45"/>
      <c r="R36" s="45"/>
      <c r="S36" s="45"/>
      <c r="T36" s="45"/>
      <c r="U36" s="45"/>
      <c r="V36" s="45">
        <v>0.02</v>
      </c>
      <c r="W36" s="45">
        <v>0.04</v>
      </c>
    </row>
    <row r="37" spans="1:23" ht="21" x14ac:dyDescent="0.35">
      <c r="A37" s="6"/>
      <c r="B37" s="6"/>
      <c r="E37" s="17" t="s">
        <v>80</v>
      </c>
      <c r="F37" s="18"/>
      <c r="G37" s="18"/>
      <c r="H37" s="18"/>
      <c r="I37" s="23"/>
      <c r="J37" s="23"/>
      <c r="K37" s="19"/>
      <c r="L37" s="51">
        <f t="shared" si="0"/>
        <v>0.06</v>
      </c>
      <c r="N37" s="6"/>
      <c r="O37" s="45"/>
      <c r="P37" s="45"/>
      <c r="Q37" s="45"/>
      <c r="R37" s="45"/>
      <c r="S37" s="45"/>
      <c r="T37" s="45"/>
      <c r="U37" s="45"/>
      <c r="V37" s="45"/>
      <c r="W37" s="45">
        <v>0.06</v>
      </c>
    </row>
    <row r="38" spans="1:23" ht="21" x14ac:dyDescent="0.35">
      <c r="A38" s="6"/>
      <c r="B38" s="6"/>
      <c r="E38" s="17"/>
      <c r="F38" s="18"/>
      <c r="G38" s="18"/>
      <c r="H38" s="18"/>
      <c r="I38" s="23"/>
      <c r="J38" s="23"/>
      <c r="K38" s="19"/>
      <c r="L38" s="51">
        <f t="shared" si="0"/>
        <v>0</v>
      </c>
      <c r="N38" s="6"/>
      <c r="O38" s="45"/>
      <c r="P38" s="45"/>
      <c r="Q38" s="45"/>
      <c r="R38" s="45"/>
      <c r="S38" s="45"/>
      <c r="T38" s="45"/>
      <c r="U38" s="45"/>
      <c r="V38" s="45"/>
      <c r="W38" s="45"/>
    </row>
    <row r="39" spans="1:23" ht="21" x14ac:dyDescent="0.35">
      <c r="A39" s="6"/>
      <c r="B39" s="6"/>
      <c r="E39" s="17" t="s">
        <v>73</v>
      </c>
      <c r="F39" s="18"/>
      <c r="G39" s="18"/>
      <c r="H39" s="18"/>
      <c r="I39" s="23"/>
      <c r="J39" s="23"/>
      <c r="K39" s="19"/>
      <c r="L39" s="51">
        <f t="shared" si="0"/>
        <v>45.83</v>
      </c>
      <c r="N39" s="6"/>
      <c r="O39" s="45">
        <v>5</v>
      </c>
      <c r="P39" s="45">
        <v>10</v>
      </c>
      <c r="Q39" s="45">
        <v>18</v>
      </c>
      <c r="R39" s="45">
        <v>4.5</v>
      </c>
      <c r="S39" s="45">
        <v>3.6</v>
      </c>
      <c r="T39" s="45">
        <v>2.8</v>
      </c>
      <c r="U39" s="45">
        <v>1.55</v>
      </c>
      <c r="V39" s="45">
        <v>0.24</v>
      </c>
      <c r="W39" s="45">
        <v>0.14000000000000001</v>
      </c>
    </row>
    <row r="40" spans="1:23" ht="21" x14ac:dyDescent="0.35">
      <c r="A40" s="6"/>
      <c r="B40" s="6"/>
      <c r="E40" s="17" t="s">
        <v>74</v>
      </c>
      <c r="F40" s="18"/>
      <c r="G40" s="18"/>
      <c r="H40" s="18"/>
      <c r="I40" s="23"/>
      <c r="J40" s="23"/>
      <c r="K40" s="19"/>
      <c r="L40" s="51">
        <f t="shared" si="0"/>
        <v>10.040000000000003</v>
      </c>
      <c r="N40" s="6"/>
      <c r="O40" s="45">
        <v>5</v>
      </c>
      <c r="P40" s="45"/>
      <c r="Q40" s="45">
        <v>2</v>
      </c>
      <c r="R40" s="45">
        <v>1</v>
      </c>
      <c r="S40" s="45">
        <v>0.8</v>
      </c>
      <c r="T40" s="45">
        <v>0.4</v>
      </c>
      <c r="U40" s="45">
        <v>0.4</v>
      </c>
      <c r="V40" s="45">
        <v>0.14000000000000001</v>
      </c>
      <c r="W40" s="45">
        <v>0.3</v>
      </c>
    </row>
    <row r="41" spans="1:23" ht="21.75" thickBot="1" x14ac:dyDescent="0.4">
      <c r="A41" s="6"/>
      <c r="B41" s="6"/>
      <c r="E41" s="46"/>
      <c r="F41" s="47"/>
      <c r="G41" s="47"/>
      <c r="H41" s="47"/>
      <c r="I41" s="48"/>
      <c r="J41" s="48"/>
      <c r="K41" s="49"/>
      <c r="L41" s="52">
        <f>SUM(L4:L40)</f>
        <v>405.89000000000004</v>
      </c>
      <c r="N41" s="6"/>
      <c r="O41" s="43">
        <f t="shared" ref="O41:W41" si="1">SUM(O4:O40)</f>
        <v>40</v>
      </c>
      <c r="P41" s="43">
        <f t="shared" si="1"/>
        <v>30</v>
      </c>
      <c r="Q41" s="43">
        <f t="shared" si="1"/>
        <v>112</v>
      </c>
      <c r="R41" s="43">
        <f t="shared" si="1"/>
        <v>56.5</v>
      </c>
      <c r="S41" s="43">
        <f t="shared" si="1"/>
        <v>82.4</v>
      </c>
      <c r="T41" s="43">
        <f t="shared" si="1"/>
        <v>38.5</v>
      </c>
      <c r="U41" s="43">
        <f t="shared" si="1"/>
        <v>32.15</v>
      </c>
      <c r="V41" s="43">
        <f t="shared" si="1"/>
        <v>8.02</v>
      </c>
      <c r="W41" s="43">
        <f t="shared" si="1"/>
        <v>6.3199999999999976</v>
      </c>
    </row>
    <row r="42" spans="1:23" ht="21" x14ac:dyDescent="0.35">
      <c r="A42" s="6"/>
      <c r="B42" s="6"/>
      <c r="E42" s="18"/>
      <c r="F42" s="18"/>
      <c r="G42" s="18"/>
      <c r="H42" s="18"/>
      <c r="I42" s="18"/>
      <c r="J42" s="18"/>
      <c r="K42" s="18"/>
      <c r="L42" s="42"/>
      <c r="N42" s="53">
        <f>SUM(O41:W41)</f>
        <v>405.88999999999993</v>
      </c>
      <c r="O42" s="6"/>
      <c r="P42" s="6"/>
      <c r="Q42" s="6"/>
      <c r="R42" s="6"/>
      <c r="S42" s="6"/>
      <c r="T42" s="6"/>
      <c r="U42" s="6"/>
      <c r="V42" s="6"/>
      <c r="W42" s="6"/>
    </row>
  </sheetData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2020-01-14T10:48:19Z</cp:lastPrinted>
  <dcterms:created xsi:type="dcterms:W3CDTF">2014-12-12T11:09:31Z</dcterms:created>
  <dcterms:modified xsi:type="dcterms:W3CDTF">2020-02-03T10:37:10Z</dcterms:modified>
</cp:coreProperties>
</file>