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6be9def1a378388/Documents/"/>
    </mc:Choice>
  </mc:AlternateContent>
  <xr:revisionPtr revIDLastSave="606" documentId="8_{41F0E107-7854-4FBA-9D7D-C5559A5C0AAA}" xr6:coauthVersionLast="47" xr6:coauthVersionMax="47" xr10:uidLastSave="{B561325B-58D0-4A2F-91D4-4C64796CC402}"/>
  <bookViews>
    <workbookView xWindow="-120" yWindow="-120" windowWidth="19440" windowHeight="11040" tabRatio="302" xr2:uid="{5A5F680C-9B4C-43D3-A7BD-A7120E4879F9}"/>
  </bookViews>
  <sheets>
    <sheet name="Using FY 2024 Grant Data" sheetId="5" r:id="rId1"/>
    <sheet name="Sheet1" sheetId="6" r:id="rId2"/>
  </sheets>
  <definedNames>
    <definedName name="_xlnm.Print_Area" localSheetId="0">'Using FY 2024 Grant Data'!$A$1:$O$93</definedName>
    <definedName name="_xlnm.Print_Titles" localSheetId="0">'Using FY 2024 Grant Data'!$3:$7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5" i="5" l="1"/>
  <c r="L64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60" i="5"/>
  <c r="L61" i="5"/>
  <c r="L62" i="5"/>
  <c r="L63" i="5"/>
  <c r="L66" i="5"/>
  <c r="L67" i="5"/>
  <c r="L68" i="5"/>
  <c r="L69" i="5"/>
  <c r="L70" i="5"/>
  <c r="L71" i="5"/>
  <c r="L8" i="5"/>
  <c r="C86" i="5"/>
  <c r="D77" i="5" s="1"/>
  <c r="D59" i="5" l="1"/>
  <c r="H59" i="5" s="1"/>
  <c r="M59" i="5" s="1"/>
  <c r="H60" i="5"/>
  <c r="M60" i="5" s="1"/>
  <c r="J59" i="5"/>
  <c r="I59" i="5"/>
  <c r="L59" i="5" s="1"/>
  <c r="H8" i="5"/>
  <c r="M8" i="5" s="1"/>
  <c r="H9" i="5"/>
  <c r="H10" i="5"/>
  <c r="M10" i="5" s="1"/>
  <c r="H11" i="5"/>
  <c r="M11" i="5" s="1"/>
  <c r="H12" i="5"/>
  <c r="M12" i="5" s="1"/>
  <c r="H13" i="5"/>
  <c r="M13" i="5" s="1"/>
  <c r="H14" i="5"/>
  <c r="M14" i="5" s="1"/>
  <c r="H15" i="5"/>
  <c r="M15" i="5" s="1"/>
  <c r="H16" i="5"/>
  <c r="M16" i="5" s="1"/>
  <c r="H17" i="5"/>
  <c r="M17" i="5" s="1"/>
  <c r="H18" i="5"/>
  <c r="N18" i="5" s="1"/>
  <c r="H19" i="5"/>
  <c r="H20" i="5"/>
  <c r="M20" i="5" s="1"/>
  <c r="H21" i="5"/>
  <c r="M21" i="5" s="1"/>
  <c r="H22" i="5"/>
  <c r="M22" i="5" s="1"/>
  <c r="H23" i="5"/>
  <c r="M23" i="5" s="1"/>
  <c r="H24" i="5"/>
  <c r="M24" i="5" s="1"/>
  <c r="H25" i="5"/>
  <c r="M25" i="5" s="1"/>
  <c r="H26" i="5"/>
  <c r="M26" i="5" s="1"/>
  <c r="H27" i="5"/>
  <c r="M27" i="5" s="1"/>
  <c r="H28" i="5"/>
  <c r="M28" i="5" s="1"/>
  <c r="H29" i="5"/>
  <c r="M29" i="5" s="1"/>
  <c r="H30" i="5"/>
  <c r="M30" i="5" s="1"/>
  <c r="H31" i="5"/>
  <c r="M31" i="5" s="1"/>
  <c r="H32" i="5"/>
  <c r="M32" i="5" s="1"/>
  <c r="H33" i="5"/>
  <c r="M33" i="5" s="1"/>
  <c r="H35" i="5"/>
  <c r="H36" i="5"/>
  <c r="M36" i="5" s="1"/>
  <c r="H37" i="5"/>
  <c r="M37" i="5" s="1"/>
  <c r="H38" i="5"/>
  <c r="M38" i="5" s="1"/>
  <c r="H39" i="5"/>
  <c r="M39" i="5" s="1"/>
  <c r="H40" i="5"/>
  <c r="M40" i="5" s="1"/>
  <c r="H41" i="5"/>
  <c r="M41" i="5" s="1"/>
  <c r="H42" i="5"/>
  <c r="H43" i="5"/>
  <c r="M43" i="5" s="1"/>
  <c r="H44" i="5"/>
  <c r="M44" i="5" s="1"/>
  <c r="H45" i="5"/>
  <c r="M45" i="5" s="1"/>
  <c r="H46" i="5"/>
  <c r="M46" i="5" s="1"/>
  <c r="H47" i="5"/>
  <c r="M47" i="5" s="1"/>
  <c r="H48" i="5"/>
  <c r="M48" i="5" s="1"/>
  <c r="H49" i="5"/>
  <c r="M49" i="5" s="1"/>
  <c r="H50" i="5"/>
  <c r="N50" i="5" s="1"/>
  <c r="H51" i="5"/>
  <c r="M51" i="5" s="1"/>
  <c r="H52" i="5"/>
  <c r="M52" i="5" s="1"/>
  <c r="H53" i="5"/>
  <c r="M53" i="5" s="1"/>
  <c r="H54" i="5"/>
  <c r="M54" i="5" s="1"/>
  <c r="H55" i="5"/>
  <c r="M55" i="5" s="1"/>
  <c r="H56" i="5"/>
  <c r="M56" i="5" s="1"/>
  <c r="H57" i="5"/>
  <c r="M57" i="5" s="1"/>
  <c r="H58" i="5"/>
  <c r="M58" i="5" s="1"/>
  <c r="H61" i="5"/>
  <c r="M61" i="5" s="1"/>
  <c r="H62" i="5"/>
  <c r="M62" i="5" s="1"/>
  <c r="H63" i="5"/>
  <c r="N63" i="5" s="1"/>
  <c r="H64" i="5"/>
  <c r="M64" i="5" s="1"/>
  <c r="H65" i="5"/>
  <c r="M65" i="5" s="1"/>
  <c r="H66" i="5"/>
  <c r="M66" i="5" s="1"/>
  <c r="H67" i="5"/>
  <c r="M67" i="5" s="1"/>
  <c r="H68" i="5"/>
  <c r="M68" i="5" s="1"/>
  <c r="H69" i="5"/>
  <c r="H70" i="5"/>
  <c r="M70" i="5" s="1"/>
  <c r="H71" i="5"/>
  <c r="M71" i="5" s="1"/>
  <c r="M9" i="5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M35" i="5" l="1"/>
  <c r="N69" i="5"/>
  <c r="N73" i="5" s="1"/>
  <c r="M42" i="5"/>
  <c r="D73" i="5"/>
  <c r="D75" i="5" s="1"/>
  <c r="D78" i="5" s="1"/>
  <c r="H73" i="5"/>
  <c r="H78" i="5" s="1"/>
  <c r="M69" i="5" l="1"/>
</calcChain>
</file>

<file path=xl/sharedStrings.xml><?xml version="1.0" encoding="utf-8"?>
<sst xmlns="http://schemas.openxmlformats.org/spreadsheetml/2006/main" count="233" uniqueCount="103">
  <si>
    <t>Club Name</t>
  </si>
  <si>
    <t>Addison</t>
  </si>
  <si>
    <t>Addison Midday</t>
  </si>
  <si>
    <t>Allen</t>
  </si>
  <si>
    <t>Carrollton-Farmers Branch</t>
  </si>
  <si>
    <t>Coppell</t>
  </si>
  <si>
    <t>Dallas</t>
  </si>
  <si>
    <t>Dallas Uptown</t>
  </si>
  <si>
    <t>Desoto</t>
  </si>
  <si>
    <t>Contribution</t>
  </si>
  <si>
    <t>E-Club of North Texas</t>
  </si>
  <si>
    <t>Fairview</t>
  </si>
  <si>
    <t>Frisco</t>
  </si>
  <si>
    <t>Grand Prairie Metro</t>
  </si>
  <si>
    <t>Grayson County</t>
  </si>
  <si>
    <t>Greenville</t>
  </si>
  <si>
    <t>Greenville Daybreak</t>
  </si>
  <si>
    <t>Irving Las Colinas</t>
  </si>
  <si>
    <t>McKinney</t>
  </si>
  <si>
    <t>Melissa</t>
  </si>
  <si>
    <t>Mesquite</t>
  </si>
  <si>
    <t>Park Cities</t>
  </si>
  <si>
    <t>Plano</t>
  </si>
  <si>
    <t>Plano East</t>
  </si>
  <si>
    <t>Plano Sunrise</t>
  </si>
  <si>
    <t>Plano West</t>
  </si>
  <si>
    <t>Preston Trail (Celina)</t>
  </si>
  <si>
    <t>Richardson</t>
  </si>
  <si>
    <t>Richardson East</t>
  </si>
  <si>
    <t>Royce City</t>
  </si>
  <si>
    <t>Number</t>
  </si>
  <si>
    <t>of</t>
  </si>
  <si>
    <t>Members</t>
  </si>
  <si>
    <t xml:space="preserve">     Total</t>
  </si>
  <si>
    <t>Bonham</t>
  </si>
  <si>
    <t>Allen Sunrise</t>
  </si>
  <si>
    <t>Cedar Hill</t>
  </si>
  <si>
    <t>Commerce</t>
  </si>
  <si>
    <t>Collin County</t>
  </si>
  <si>
    <t>Denison</t>
  </si>
  <si>
    <t>Duncanville</t>
  </si>
  <si>
    <t>East Dallas</t>
  </si>
  <si>
    <t>Ennis</t>
  </si>
  <si>
    <t>Farmers Branch</t>
  </si>
  <si>
    <t>Farmersville</t>
  </si>
  <si>
    <t>Frisco Sunrise</t>
  </si>
  <si>
    <t>Garland</t>
  </si>
  <si>
    <t>Grand Prairie</t>
  </si>
  <si>
    <t>Hurricane Creek</t>
  </si>
  <si>
    <t>Irving Sunrise</t>
  </si>
  <si>
    <t>Lake Texoma (Pottsboro)</t>
  </si>
  <si>
    <t>McKinney Sunrise</t>
  </si>
  <si>
    <t>Midlothian</t>
  </si>
  <si>
    <t>North Texas Pioneers (Plano)</t>
  </si>
  <si>
    <t>Plano Metro</t>
  </si>
  <si>
    <t>Preston Center (Dallas)</t>
  </si>
  <si>
    <t>Preston Hollow</t>
  </si>
  <si>
    <t>Prosper</t>
  </si>
  <si>
    <t>Rockwall Breakfast</t>
  </si>
  <si>
    <t>Rockwall</t>
  </si>
  <si>
    <t>Rowlett</t>
  </si>
  <si>
    <t>Sherman</t>
  </si>
  <si>
    <t>Terrell</t>
  </si>
  <si>
    <t>Waxahachie</t>
  </si>
  <si>
    <t>White Rock (Dallas)</t>
  </si>
  <si>
    <t>Wylie East Fork</t>
  </si>
  <si>
    <t>Count</t>
  </si>
  <si>
    <t xml:space="preserve">     Delta</t>
  </si>
  <si>
    <t>District 5810</t>
  </si>
  <si>
    <t>Share</t>
  </si>
  <si>
    <t>Detail</t>
  </si>
  <si>
    <t>Dallas Evening</t>
  </si>
  <si>
    <t>Dallas Trinity</t>
  </si>
  <si>
    <t>Share Contribution Detail</t>
  </si>
  <si>
    <t>x</t>
  </si>
  <si>
    <t>=</t>
  </si>
  <si>
    <t>Guaranteed</t>
  </si>
  <si>
    <t>DDF</t>
  </si>
  <si>
    <t>Average</t>
  </si>
  <si>
    <t>Matching</t>
  </si>
  <si>
    <t>Grant</t>
  </si>
  <si>
    <t>Limit</t>
  </si>
  <si>
    <t xml:space="preserve">Source:  </t>
  </si>
  <si>
    <t>2022-2023</t>
  </si>
  <si>
    <t>2021-2022</t>
  </si>
  <si>
    <t>Foundation Banner Recognition Status Report: For Rotary Year 2021-2022</t>
  </si>
  <si>
    <t>Foundation Banner Recognition Status Report: For Rotary Year 2022-2023</t>
  </si>
  <si>
    <t xml:space="preserve">Additional </t>
  </si>
  <si>
    <t>DDF Avail.</t>
  </si>
  <si>
    <t>Subject to</t>
  </si>
  <si>
    <t>Funds Availibilty</t>
  </si>
  <si>
    <t>E-Club of SP/BH</t>
  </si>
  <si>
    <t>Prestonwood (Dallas)+EDR</t>
  </si>
  <si>
    <t>Foundation Banner Recognition Status Report: For Rotary Year 2023-2024</t>
  </si>
  <si>
    <t>Share Contribution Detail for Program Year:  2024 (2023-2024)</t>
  </si>
  <si>
    <t>Program Year 2025</t>
  </si>
  <si>
    <t>(Rotary Year 2021-2022</t>
  </si>
  <si>
    <t>2023-2024</t>
  </si>
  <si>
    <t>**</t>
  </si>
  <si>
    <t>Dallas Market Center</t>
  </si>
  <si>
    <t>Lewisville</t>
  </si>
  <si>
    <t>UTD Rotoract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</si>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</sst>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0_);_(* \(#,##0.0000\);_(* &quot;-&quot;????_);_(@_)"/>
    <numFmt numFmtId="165" formatCode="#,##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43" fontId="3" fillId="0" borderId="0" xfId="1" applyFont="1"/>
    <xf numFmtId="43" fontId="4" fillId="0" borderId="0" xfId="1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1" fillId="0" borderId="0" xfId="1" applyFont="1"/>
    <xf numFmtId="43" fontId="0" fillId="0" borderId="0" xfId="1" applyFont="1" applyFill="1"/>
    <xf numFmtId="43" fontId="0" fillId="0" borderId="0" xfId="1" quotePrefix="1" applyFont="1" applyFill="1"/>
    <xf numFmtId="43" fontId="0" fillId="0" borderId="0" xfId="1" applyFont="1" applyFill="1" applyAlignment="1">
      <alignment horizontal="center"/>
    </xf>
    <xf numFmtId="43" fontId="0" fillId="0" borderId="0" xfId="0" applyNumberFormat="1"/>
    <xf numFmtId="164" fontId="0" fillId="0" borderId="0" xfId="1" applyNumberFormat="1" applyFont="1" applyFill="1"/>
    <xf numFmtId="0" fontId="6" fillId="0" borderId="0" xfId="0" applyFont="1"/>
    <xf numFmtId="0" fontId="0" fillId="0" borderId="0" xfId="0" applyAlignment="1">
      <alignment wrapText="1"/>
    </xf>
    <xf numFmtId="0" fontId="2" fillId="0" borderId="0" xfId="0" applyFont="1"/>
    <xf numFmtId="165" fontId="3" fillId="0" borderId="0" xfId="1" applyNumberFormat="1" applyFont="1"/>
    <xf numFmtId="43" fontId="3" fillId="0" borderId="0" xfId="1" quotePrefix="1" applyFont="1" applyFill="1"/>
    <xf numFmtId="43" fontId="6" fillId="0" borderId="0" xfId="0" applyNumberFormat="1" applyFont="1"/>
    <xf numFmtId="4" fontId="0" fillId="0" borderId="0" xfId="1" applyNumberFormat="1" applyFont="1" applyFill="1"/>
    <xf numFmtId="0" fontId="7" fillId="0" borderId="0" xfId="0" applyFont="1"/>
    <xf numFmtId="0" fontId="7" fillId="0" borderId="0" xfId="0" applyFont="1" applyAlignment="1">
      <alignment horizontal="center"/>
    </xf>
    <xf numFmtId="43" fontId="2" fillId="0" borderId="2" xfId="1" applyFont="1" applyBorder="1"/>
    <xf numFmtId="0" fontId="0" fillId="2" borderId="0" xfId="0" applyFill="1"/>
    <xf numFmtId="43" fontId="0" fillId="2" borderId="0" xfId="0" applyNumberFormat="1" applyFill="1"/>
    <xf numFmtId="43" fontId="0" fillId="2" borderId="0" xfId="1" quotePrefix="1" applyFont="1" applyFill="1"/>
    <xf numFmtId="43" fontId="6" fillId="2" borderId="0" xfId="0" applyNumberFormat="1" applyFont="1" applyFill="1"/>
    <xf numFmtId="14" fontId="8" fillId="0" borderId="0" xfId="0" applyNumberFormat="1" applyFont="1"/>
    <xf numFmtId="0" fontId="0" fillId="3" borderId="0" xfId="0" applyFill="1"/>
    <xf numFmtId="43" fontId="0" fillId="3" borderId="0" xfId="1" quotePrefix="1" applyFont="1" applyFill="1"/>
    <xf numFmtId="43" fontId="0" fillId="3" borderId="0" xfId="0" applyNumberFormat="1" applyFill="1"/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8F689-8C20-41CD-A25C-86C3A830631B}">
  <dimension ref="A1:N92"/>
  <sheetViews>
    <sheetView tabSelected="1" zoomScale="110" zoomScaleNormal="11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P5" sqref="P5"/>
    </sheetView>
  </sheetViews>
  <sheetFormatPr defaultRowHeight="15" x14ac:dyDescent="0.25"/>
  <cols>
    <col min="2" max="2" width="25" customWidth="1"/>
    <col min="3" max="3" width="10.140625" customWidth="1"/>
    <col min="4" max="4" width="19.5703125" customWidth="1"/>
    <col min="5" max="5" width="3.5703125" customWidth="1"/>
    <col min="6" max="6" width="8" customWidth="1"/>
    <col min="7" max="7" width="3.5703125" customWidth="1"/>
    <col min="8" max="8" width="13.42578125" customWidth="1"/>
    <col min="9" max="9" width="10.42578125" customWidth="1"/>
    <col min="10" max="11" width="10" customWidth="1"/>
    <col min="12" max="12" width="9.140625" customWidth="1"/>
    <col min="13" max="13" width="11.7109375" customWidth="1"/>
    <col min="14" max="14" width="12.42578125" customWidth="1"/>
    <col min="15" max="15" width="10" customWidth="1"/>
  </cols>
  <sheetData>
    <row r="1" spans="1:14" x14ac:dyDescent="0.25">
      <c r="M1" s="15" t="s">
        <v>89</v>
      </c>
    </row>
    <row r="2" spans="1:14" x14ac:dyDescent="0.25">
      <c r="D2" s="5" t="s">
        <v>69</v>
      </c>
      <c r="E2" s="5"/>
      <c r="M2" s="15" t="s">
        <v>90</v>
      </c>
    </row>
    <row r="3" spans="1:14" x14ac:dyDescent="0.25">
      <c r="D3" s="5" t="s">
        <v>9</v>
      </c>
      <c r="E3" s="5"/>
    </row>
    <row r="4" spans="1:14" x14ac:dyDescent="0.25">
      <c r="B4" s="5"/>
      <c r="C4" s="5" t="s">
        <v>30</v>
      </c>
      <c r="D4" s="5" t="s">
        <v>70</v>
      </c>
      <c r="E4" s="5"/>
      <c r="F4" s="5"/>
      <c r="G4" s="5"/>
      <c r="H4" s="5"/>
      <c r="I4" s="31"/>
      <c r="J4" s="31"/>
      <c r="K4" s="31"/>
      <c r="L4" s="31"/>
      <c r="M4" s="15" t="s">
        <v>87</v>
      </c>
      <c r="N4" s="5" t="s">
        <v>79</v>
      </c>
    </row>
    <row r="5" spans="1:14" x14ac:dyDescent="0.25">
      <c r="B5" s="5"/>
      <c r="C5" s="5" t="s">
        <v>31</v>
      </c>
      <c r="D5" s="5" t="s">
        <v>95</v>
      </c>
      <c r="E5" s="5"/>
      <c r="F5" s="5"/>
      <c r="G5" s="5"/>
      <c r="H5" s="5" t="s">
        <v>76</v>
      </c>
      <c r="K5" s="20"/>
      <c r="M5" s="15" t="s">
        <v>88</v>
      </c>
      <c r="N5" s="5" t="s">
        <v>80</v>
      </c>
    </row>
    <row r="6" spans="1:14" x14ac:dyDescent="0.25">
      <c r="A6" s="6" t="s">
        <v>66</v>
      </c>
      <c r="B6" s="6" t="s">
        <v>0</v>
      </c>
      <c r="C6" s="6" t="s">
        <v>32</v>
      </c>
      <c r="D6" s="6" t="s">
        <v>96</v>
      </c>
      <c r="E6" s="6"/>
      <c r="F6" s="6"/>
      <c r="G6" s="6"/>
      <c r="H6" s="6" t="s">
        <v>77</v>
      </c>
      <c r="I6" s="6" t="s">
        <v>84</v>
      </c>
      <c r="J6" s="6" t="s">
        <v>83</v>
      </c>
      <c r="K6" s="6" t="s">
        <v>97</v>
      </c>
      <c r="L6" s="6" t="s">
        <v>78</v>
      </c>
      <c r="N6" s="6" t="s">
        <v>81</v>
      </c>
    </row>
    <row r="7" spans="1:14" x14ac:dyDescent="0.25">
      <c r="C7" s="21" t="s">
        <v>84</v>
      </c>
      <c r="K7" s="27">
        <v>45477</v>
      </c>
    </row>
    <row r="8" spans="1:14" x14ac:dyDescent="0.25">
      <c r="A8" s="2">
        <v>1</v>
      </c>
      <c r="B8" s="13" t="s">
        <v>1</v>
      </c>
      <c r="C8" s="2">
        <v>32</v>
      </c>
      <c r="D8" s="8">
        <v>7350</v>
      </c>
      <c r="E8" s="10" t="s">
        <v>74</v>
      </c>
      <c r="F8" s="12">
        <v>0.23749999999999999</v>
      </c>
      <c r="G8" s="9" t="s">
        <v>75</v>
      </c>
      <c r="H8" s="9">
        <f>+D8*F8</f>
        <v>1745.625</v>
      </c>
      <c r="I8" s="1">
        <v>237.5</v>
      </c>
      <c r="J8" s="1">
        <v>102.42</v>
      </c>
      <c r="K8" s="1">
        <v>103.82</v>
      </c>
      <c r="L8" s="11">
        <f>AVERAGE(I8:K8)</f>
        <v>147.91333333333333</v>
      </c>
      <c r="M8" s="11">
        <f>N8-H8</f>
        <v>754.375</v>
      </c>
      <c r="N8" s="11">
        <v>2500</v>
      </c>
    </row>
    <row r="9" spans="1:14" x14ac:dyDescent="0.25">
      <c r="A9" s="2">
        <f>+A8+1</f>
        <v>2</v>
      </c>
      <c r="B9" t="s">
        <v>2</v>
      </c>
      <c r="C9" s="2">
        <v>23</v>
      </c>
      <c r="D9" s="1">
        <v>4345</v>
      </c>
      <c r="E9" s="10" t="s">
        <v>74</v>
      </c>
      <c r="F9" s="12">
        <v>0.23749999999999999</v>
      </c>
      <c r="G9" s="9" t="s">
        <v>75</v>
      </c>
      <c r="H9" s="9">
        <f>+D9*F9</f>
        <v>1031.9375</v>
      </c>
      <c r="I9" s="1">
        <v>216.96</v>
      </c>
      <c r="J9" s="1">
        <v>212.45</v>
      </c>
      <c r="K9" s="1">
        <v>92.89</v>
      </c>
      <c r="L9" s="11">
        <f t="shared" ref="L9:L71" si="0">AVERAGE(I9:K9)</f>
        <v>174.1</v>
      </c>
      <c r="M9" s="11">
        <f>N9-H9</f>
        <v>1468.0625</v>
      </c>
      <c r="N9" s="11">
        <v>2500</v>
      </c>
    </row>
    <row r="10" spans="1:14" x14ac:dyDescent="0.25">
      <c r="A10" s="2">
        <f t="shared" ref="A10:A71" si="1">+A9+1</f>
        <v>3</v>
      </c>
      <c r="B10" t="s">
        <v>3</v>
      </c>
      <c r="C10" s="2">
        <v>38</v>
      </c>
      <c r="D10" s="1">
        <v>4530.5</v>
      </c>
      <c r="E10" s="10" t="s">
        <v>74</v>
      </c>
      <c r="F10" s="12">
        <v>0.23749999999999999</v>
      </c>
      <c r="G10" s="9" t="s">
        <v>75</v>
      </c>
      <c r="H10" s="9">
        <f t="shared" ref="H10:H69" si="2">+D10*F10</f>
        <v>1075.9937499999999</v>
      </c>
      <c r="I10" s="1">
        <v>119.22</v>
      </c>
      <c r="J10" s="1">
        <v>91.63</v>
      </c>
      <c r="K10" s="1">
        <v>84.67</v>
      </c>
      <c r="L10" s="11">
        <f t="shared" si="0"/>
        <v>98.506666666666661</v>
      </c>
      <c r="M10" s="11">
        <f>N10-H10</f>
        <v>424.00625000000014</v>
      </c>
      <c r="N10" s="11">
        <v>1500</v>
      </c>
    </row>
    <row r="11" spans="1:14" x14ac:dyDescent="0.25">
      <c r="A11" s="2">
        <f t="shared" si="1"/>
        <v>4</v>
      </c>
      <c r="B11" t="s">
        <v>35</v>
      </c>
      <c r="C11" s="2">
        <v>43</v>
      </c>
      <c r="D11" s="1">
        <v>9645</v>
      </c>
      <c r="E11" s="10" t="s">
        <v>74</v>
      </c>
      <c r="F11" s="12">
        <v>0.23749999999999999</v>
      </c>
      <c r="G11" s="9" t="s">
        <v>75</v>
      </c>
      <c r="H11" s="9">
        <f t="shared" si="2"/>
        <v>2290.6875</v>
      </c>
      <c r="I11" s="1">
        <v>253.27</v>
      </c>
      <c r="J11" s="1">
        <v>247.77</v>
      </c>
      <c r="K11" s="1">
        <v>188.27</v>
      </c>
      <c r="L11" s="11">
        <f t="shared" si="0"/>
        <v>229.77</v>
      </c>
      <c r="M11" s="11">
        <f>N11-H11</f>
        <v>1209.3125</v>
      </c>
      <c r="N11" s="11">
        <v>3500</v>
      </c>
    </row>
    <row r="12" spans="1:14" x14ac:dyDescent="0.25">
      <c r="A12" s="2">
        <f t="shared" si="1"/>
        <v>5</v>
      </c>
      <c r="B12" t="s">
        <v>34</v>
      </c>
      <c r="C12" s="2">
        <v>37</v>
      </c>
      <c r="D12" s="1">
        <v>1730</v>
      </c>
      <c r="E12" s="10" t="s">
        <v>74</v>
      </c>
      <c r="F12" s="12">
        <v>0.23749999999999999</v>
      </c>
      <c r="G12" s="9" t="s">
        <v>75</v>
      </c>
      <c r="H12" s="9">
        <f t="shared" si="2"/>
        <v>410.875</v>
      </c>
      <c r="I12" s="1">
        <v>46.76</v>
      </c>
      <c r="J12" s="1">
        <v>109.84</v>
      </c>
      <c r="K12" s="1">
        <v>25.46</v>
      </c>
      <c r="L12" s="11">
        <f t="shared" si="0"/>
        <v>60.686666666666667</v>
      </c>
      <c r="M12" s="11">
        <f>N12-H12</f>
        <v>1089.125</v>
      </c>
      <c r="N12" s="11">
        <v>1500</v>
      </c>
    </row>
    <row r="13" spans="1:14" x14ac:dyDescent="0.25">
      <c r="A13" s="2">
        <f t="shared" si="1"/>
        <v>6</v>
      </c>
      <c r="B13" t="s">
        <v>4</v>
      </c>
      <c r="C13" s="2">
        <v>73</v>
      </c>
      <c r="D13" s="1">
        <v>7280</v>
      </c>
      <c r="E13" s="10" t="s">
        <v>74</v>
      </c>
      <c r="F13" s="12">
        <v>0.23749999999999999</v>
      </c>
      <c r="G13" s="9" t="s">
        <v>75</v>
      </c>
      <c r="H13" s="9">
        <f t="shared" si="2"/>
        <v>1729</v>
      </c>
      <c r="I13" s="1">
        <v>99.73</v>
      </c>
      <c r="J13" s="1">
        <v>127.79</v>
      </c>
      <c r="K13" s="1">
        <v>178.31</v>
      </c>
      <c r="L13" s="11">
        <f t="shared" si="0"/>
        <v>135.27666666666667</v>
      </c>
      <c r="M13" s="11">
        <f>N13-H13</f>
        <v>771</v>
      </c>
      <c r="N13" s="11">
        <v>2500</v>
      </c>
    </row>
    <row r="14" spans="1:14" x14ac:dyDescent="0.25">
      <c r="A14" s="2">
        <f t="shared" si="1"/>
        <v>7</v>
      </c>
      <c r="B14" t="s">
        <v>36</v>
      </c>
      <c r="C14" s="2">
        <v>15</v>
      </c>
      <c r="D14" s="1">
        <v>1275</v>
      </c>
      <c r="E14" s="10" t="s">
        <v>74</v>
      </c>
      <c r="F14" s="12">
        <v>0.23749999999999999</v>
      </c>
      <c r="G14" s="9" t="s">
        <v>75</v>
      </c>
      <c r="H14" s="9">
        <f t="shared" si="2"/>
        <v>302.8125</v>
      </c>
      <c r="I14" s="1">
        <v>98.33</v>
      </c>
      <c r="J14" s="1">
        <v>85</v>
      </c>
      <c r="K14" s="1">
        <v>81.430000000000007</v>
      </c>
      <c r="L14" s="11">
        <f t="shared" si="0"/>
        <v>88.25333333333333</v>
      </c>
      <c r="M14" s="11">
        <f>N14-H14</f>
        <v>1197.1875</v>
      </c>
      <c r="N14" s="11">
        <v>1500</v>
      </c>
    </row>
    <row r="15" spans="1:14" x14ac:dyDescent="0.25">
      <c r="A15" s="2">
        <f t="shared" si="1"/>
        <v>8</v>
      </c>
      <c r="B15" t="s">
        <v>38</v>
      </c>
      <c r="C15" s="2">
        <v>20</v>
      </c>
      <c r="D15" s="1">
        <v>437.5</v>
      </c>
      <c r="E15" s="10" t="s">
        <v>74</v>
      </c>
      <c r="F15" s="12">
        <v>0.23749999999999999</v>
      </c>
      <c r="G15" s="9" t="s">
        <v>75</v>
      </c>
      <c r="H15" s="9">
        <f t="shared" si="2"/>
        <v>103.90625</v>
      </c>
      <c r="I15" s="1">
        <v>21.88</v>
      </c>
      <c r="J15" s="1">
        <v>45.57</v>
      </c>
      <c r="K15" s="1">
        <v>118.8</v>
      </c>
      <c r="L15" s="11">
        <f t="shared" si="0"/>
        <v>62.083333333333336</v>
      </c>
      <c r="M15" s="11">
        <f>N15-H15</f>
        <v>646.09375</v>
      </c>
      <c r="N15" s="11">
        <v>750</v>
      </c>
    </row>
    <row r="16" spans="1:14" x14ac:dyDescent="0.25">
      <c r="A16" s="2">
        <f t="shared" si="1"/>
        <v>9</v>
      </c>
      <c r="B16" t="s">
        <v>37</v>
      </c>
      <c r="C16" s="2">
        <v>25</v>
      </c>
      <c r="D16" s="1">
        <v>0</v>
      </c>
      <c r="E16" s="10" t="s">
        <v>74</v>
      </c>
      <c r="F16" s="12">
        <v>0.23749999999999999</v>
      </c>
      <c r="G16" s="9" t="s">
        <v>75</v>
      </c>
      <c r="H16" s="9">
        <f t="shared" si="2"/>
        <v>0</v>
      </c>
      <c r="I16" s="1">
        <v>0</v>
      </c>
      <c r="J16" s="1">
        <v>12.42</v>
      </c>
      <c r="K16" s="1">
        <v>3.91</v>
      </c>
      <c r="L16" s="11">
        <f t="shared" si="0"/>
        <v>5.4433333333333325</v>
      </c>
      <c r="M16" s="11">
        <f>N16-H16</f>
        <v>750</v>
      </c>
      <c r="N16" s="11">
        <v>750</v>
      </c>
    </row>
    <row r="17" spans="1:14" x14ac:dyDescent="0.25">
      <c r="A17" s="2">
        <f t="shared" si="1"/>
        <v>10</v>
      </c>
      <c r="B17" s="13" t="s">
        <v>5</v>
      </c>
      <c r="C17" s="2">
        <v>24</v>
      </c>
      <c r="D17" s="1">
        <v>7923.48</v>
      </c>
      <c r="E17" s="10" t="s">
        <v>74</v>
      </c>
      <c r="F17" s="12">
        <v>0.23749999999999999</v>
      </c>
      <c r="G17" s="9" t="s">
        <v>75</v>
      </c>
      <c r="H17" s="9">
        <f t="shared" si="2"/>
        <v>1881.8264999999999</v>
      </c>
      <c r="I17" s="1">
        <v>746.81</v>
      </c>
      <c r="J17" s="1">
        <v>725.33</v>
      </c>
      <c r="K17" s="1">
        <v>546.65</v>
      </c>
      <c r="L17" s="11">
        <f t="shared" si="0"/>
        <v>672.93</v>
      </c>
      <c r="M17" s="11">
        <f>N17-H17</f>
        <v>1618.1735000000001</v>
      </c>
      <c r="N17" s="18">
        <v>3500</v>
      </c>
    </row>
    <row r="18" spans="1:14" x14ac:dyDescent="0.25">
      <c r="A18" s="2">
        <f t="shared" si="1"/>
        <v>11</v>
      </c>
      <c r="B18" s="23" t="s">
        <v>6</v>
      </c>
      <c r="C18" s="2">
        <v>136</v>
      </c>
      <c r="D18" s="1">
        <v>14854</v>
      </c>
      <c r="E18" s="10" t="s">
        <v>74</v>
      </c>
      <c r="F18" s="12">
        <v>0.23749999999999999</v>
      </c>
      <c r="G18" s="9" t="s">
        <v>75</v>
      </c>
      <c r="H18" s="25">
        <f t="shared" si="2"/>
        <v>3527.8249999999998</v>
      </c>
      <c r="I18" s="1">
        <v>112.9</v>
      </c>
      <c r="J18" s="1">
        <v>142.29</v>
      </c>
      <c r="K18" s="1">
        <v>87.63</v>
      </c>
      <c r="L18" s="11">
        <f t="shared" si="0"/>
        <v>114.27333333333333</v>
      </c>
      <c r="M18" s="11">
        <v>0</v>
      </c>
      <c r="N18" s="24">
        <f>H18</f>
        <v>3527.8249999999998</v>
      </c>
    </row>
    <row r="19" spans="1:14" x14ac:dyDescent="0.25">
      <c r="A19" s="2">
        <f t="shared" si="1"/>
        <v>12</v>
      </c>
      <c r="B19" t="s">
        <v>71</v>
      </c>
      <c r="C19" s="2">
        <v>0</v>
      </c>
      <c r="D19" s="1">
        <v>0</v>
      </c>
      <c r="E19" s="10" t="s">
        <v>74</v>
      </c>
      <c r="F19" s="12">
        <v>0.23749999999999999</v>
      </c>
      <c r="G19" s="9" t="s">
        <v>75</v>
      </c>
      <c r="H19" s="9">
        <f t="shared" si="2"/>
        <v>0</v>
      </c>
      <c r="I19" s="1">
        <v>0</v>
      </c>
      <c r="J19" s="1">
        <v>0</v>
      </c>
      <c r="K19" s="1">
        <v>0</v>
      </c>
      <c r="L19" s="11">
        <f t="shared" si="0"/>
        <v>0</v>
      </c>
      <c r="M19" s="11">
        <v>0</v>
      </c>
    </row>
    <row r="20" spans="1:14" x14ac:dyDescent="0.25">
      <c r="A20" s="2">
        <f t="shared" si="1"/>
        <v>13</v>
      </c>
      <c r="B20" t="s">
        <v>72</v>
      </c>
      <c r="C20" s="2">
        <v>0</v>
      </c>
      <c r="D20" s="1">
        <v>0</v>
      </c>
      <c r="E20" s="10" t="s">
        <v>74</v>
      </c>
      <c r="F20" s="12">
        <v>0.23749999999999999</v>
      </c>
      <c r="G20" s="9" t="s">
        <v>75</v>
      </c>
      <c r="H20" s="9">
        <f t="shared" si="2"/>
        <v>0</v>
      </c>
      <c r="I20" s="1">
        <v>0</v>
      </c>
      <c r="J20" s="1">
        <v>0</v>
      </c>
      <c r="K20" s="1">
        <v>0</v>
      </c>
      <c r="L20" s="11">
        <f t="shared" si="0"/>
        <v>0</v>
      </c>
      <c r="M20" s="11">
        <f>N20-H20</f>
        <v>0</v>
      </c>
      <c r="N20" s="11"/>
    </row>
    <row r="21" spans="1:14" x14ac:dyDescent="0.25">
      <c r="A21" s="2">
        <f t="shared" si="1"/>
        <v>14</v>
      </c>
      <c r="B21" t="s">
        <v>7</v>
      </c>
      <c r="C21" s="2">
        <v>29</v>
      </c>
      <c r="D21" s="1">
        <v>6140</v>
      </c>
      <c r="E21" s="10" t="s">
        <v>74</v>
      </c>
      <c r="F21" s="12">
        <v>0.23749999999999999</v>
      </c>
      <c r="G21" s="9" t="s">
        <v>75</v>
      </c>
      <c r="H21" s="9">
        <f t="shared" si="2"/>
        <v>1458.25</v>
      </c>
      <c r="I21" s="1">
        <v>215.17</v>
      </c>
      <c r="J21" s="1">
        <v>167.8</v>
      </c>
      <c r="K21" s="1">
        <v>152.38999999999999</v>
      </c>
      <c r="L21" s="11">
        <f t="shared" si="0"/>
        <v>178.45333333333335</v>
      </c>
      <c r="M21" s="11">
        <f>N21-H21</f>
        <v>1041.75</v>
      </c>
      <c r="N21" s="11">
        <v>2500</v>
      </c>
    </row>
    <row r="22" spans="1:14" x14ac:dyDescent="0.25">
      <c r="A22" s="2">
        <f t="shared" si="1"/>
        <v>15</v>
      </c>
      <c r="B22" t="s">
        <v>39</v>
      </c>
      <c r="C22" s="2">
        <v>75</v>
      </c>
      <c r="D22" s="1">
        <v>1000</v>
      </c>
      <c r="E22" s="10" t="s">
        <v>74</v>
      </c>
      <c r="F22" s="12">
        <v>0.23749999999999999</v>
      </c>
      <c r="G22" s="9" t="s">
        <v>75</v>
      </c>
      <c r="H22" s="9">
        <f t="shared" si="2"/>
        <v>237.5</v>
      </c>
      <c r="I22" s="1">
        <v>13.33</v>
      </c>
      <c r="J22" s="1">
        <v>21.43</v>
      </c>
      <c r="K22" s="1">
        <v>45.45</v>
      </c>
      <c r="L22" s="11">
        <f t="shared" si="0"/>
        <v>26.736666666666668</v>
      </c>
      <c r="M22" s="11">
        <f>N22-H22</f>
        <v>512.5</v>
      </c>
      <c r="N22" s="11">
        <v>750</v>
      </c>
    </row>
    <row r="23" spans="1:14" x14ac:dyDescent="0.25">
      <c r="A23" s="2">
        <f t="shared" si="1"/>
        <v>16</v>
      </c>
      <c r="B23" t="s">
        <v>8</v>
      </c>
      <c r="C23" s="2">
        <v>25</v>
      </c>
      <c r="D23" s="8">
        <v>4676.84</v>
      </c>
      <c r="E23" s="10" t="s">
        <v>74</v>
      </c>
      <c r="F23" s="12">
        <v>0.23749999999999999</v>
      </c>
      <c r="G23" s="9" t="s">
        <v>75</v>
      </c>
      <c r="H23" s="9">
        <f t="shared" si="2"/>
        <v>1110.7494999999999</v>
      </c>
      <c r="I23" s="1">
        <v>187.07</v>
      </c>
      <c r="J23" s="1">
        <v>213.2</v>
      </c>
      <c r="K23" s="1">
        <v>120</v>
      </c>
      <c r="L23" s="11">
        <f t="shared" si="0"/>
        <v>173.42333333333332</v>
      </c>
      <c r="M23" s="11">
        <f>N23-H23</f>
        <v>1389.2505000000001</v>
      </c>
      <c r="N23" s="11">
        <v>2500</v>
      </c>
    </row>
    <row r="24" spans="1:14" x14ac:dyDescent="0.25">
      <c r="A24" s="2">
        <f t="shared" si="1"/>
        <v>17</v>
      </c>
      <c r="B24" t="s">
        <v>40</v>
      </c>
      <c r="C24" s="2">
        <v>32</v>
      </c>
      <c r="D24" s="8">
        <v>550</v>
      </c>
      <c r="E24" s="10" t="s">
        <v>74</v>
      </c>
      <c r="F24" s="12">
        <v>0.23749999999999999</v>
      </c>
      <c r="G24" s="9" t="s">
        <v>75</v>
      </c>
      <c r="H24" s="9">
        <f t="shared" si="2"/>
        <v>130.625</v>
      </c>
      <c r="I24" s="1">
        <v>48.44</v>
      </c>
      <c r="J24" s="1">
        <v>9.3800000000000008</v>
      </c>
      <c r="K24" s="1">
        <v>16.170000000000002</v>
      </c>
      <c r="L24" s="11">
        <f t="shared" si="0"/>
        <v>24.663333333333338</v>
      </c>
      <c r="M24" s="11">
        <f>N24-H24</f>
        <v>619.375</v>
      </c>
      <c r="N24" s="11">
        <v>750</v>
      </c>
    </row>
    <row r="25" spans="1:14" x14ac:dyDescent="0.25">
      <c r="A25" s="2">
        <f t="shared" si="1"/>
        <v>18</v>
      </c>
      <c r="B25" t="s">
        <v>41</v>
      </c>
      <c r="C25" s="2">
        <v>0</v>
      </c>
      <c r="D25" s="8">
        <v>0</v>
      </c>
      <c r="E25" s="10" t="s">
        <v>74</v>
      </c>
      <c r="F25" s="12">
        <v>0.23749999999999999</v>
      </c>
      <c r="G25" s="9" t="s">
        <v>75</v>
      </c>
      <c r="H25" s="9">
        <f t="shared" si="2"/>
        <v>0</v>
      </c>
      <c r="I25" s="1">
        <v>0</v>
      </c>
      <c r="J25" s="1">
        <v>0</v>
      </c>
      <c r="K25" s="1">
        <v>0</v>
      </c>
      <c r="L25" s="11">
        <f t="shared" si="0"/>
        <v>0</v>
      </c>
      <c r="M25" s="11">
        <f>N25-H25</f>
        <v>0</v>
      </c>
      <c r="N25" s="11">
        <v>0</v>
      </c>
    </row>
    <row r="26" spans="1:14" x14ac:dyDescent="0.25">
      <c r="A26" s="2">
        <f t="shared" si="1"/>
        <v>19</v>
      </c>
      <c r="B26" t="s">
        <v>10</v>
      </c>
      <c r="C26" s="2">
        <v>11</v>
      </c>
      <c r="D26" s="8">
        <v>1220</v>
      </c>
      <c r="E26" s="10" t="s">
        <v>74</v>
      </c>
      <c r="F26" s="12">
        <v>0.23749999999999999</v>
      </c>
      <c r="G26" s="9" t="s">
        <v>75</v>
      </c>
      <c r="H26" s="9">
        <f t="shared" si="2"/>
        <v>289.75</v>
      </c>
      <c r="I26" s="1">
        <v>66.36</v>
      </c>
      <c r="J26" s="1">
        <v>54.38</v>
      </c>
      <c r="K26" s="1">
        <v>111.74</v>
      </c>
      <c r="L26" s="11">
        <f t="shared" si="0"/>
        <v>77.493333333333339</v>
      </c>
      <c r="M26" s="11">
        <f>N26-H26</f>
        <v>1210.25</v>
      </c>
      <c r="N26" s="11">
        <v>1500</v>
      </c>
    </row>
    <row r="27" spans="1:14" x14ac:dyDescent="0.25">
      <c r="A27" s="2">
        <f t="shared" si="1"/>
        <v>20</v>
      </c>
      <c r="B27" s="14" t="s">
        <v>91</v>
      </c>
      <c r="C27" s="2">
        <v>49</v>
      </c>
      <c r="D27" s="19">
        <v>1000</v>
      </c>
      <c r="E27" s="10" t="s">
        <v>74</v>
      </c>
      <c r="F27" s="12">
        <v>0.23749999999999999</v>
      </c>
      <c r="G27" s="9" t="s">
        <v>75</v>
      </c>
      <c r="H27" s="9">
        <f t="shared" si="2"/>
        <v>237.5</v>
      </c>
      <c r="I27" s="1">
        <v>20.41</v>
      </c>
      <c r="J27" s="1">
        <v>29.13</v>
      </c>
      <c r="K27" s="1">
        <v>45.33</v>
      </c>
      <c r="L27" s="11">
        <f t="shared" si="0"/>
        <v>31.623333333333335</v>
      </c>
      <c r="M27" s="11">
        <f>N27-H27</f>
        <v>512.5</v>
      </c>
      <c r="N27" s="11">
        <v>750</v>
      </c>
    </row>
    <row r="28" spans="1:14" x14ac:dyDescent="0.25">
      <c r="A28" s="2">
        <f t="shared" si="1"/>
        <v>21</v>
      </c>
      <c r="B28" t="s">
        <v>42</v>
      </c>
      <c r="C28" s="2">
        <v>30</v>
      </c>
      <c r="D28" s="8">
        <v>1520</v>
      </c>
      <c r="E28" s="10" t="s">
        <v>74</v>
      </c>
      <c r="F28" s="12">
        <v>0.23749999999999999</v>
      </c>
      <c r="G28" s="9" t="s">
        <v>75</v>
      </c>
      <c r="H28" s="9">
        <f t="shared" si="2"/>
        <v>361</v>
      </c>
      <c r="I28" s="1">
        <v>52.33</v>
      </c>
      <c r="J28" s="1">
        <v>105.45</v>
      </c>
      <c r="K28" s="1">
        <v>123.5</v>
      </c>
      <c r="L28" s="11">
        <f t="shared" si="0"/>
        <v>93.759999999999991</v>
      </c>
      <c r="M28" s="11">
        <f>N28-H28</f>
        <v>1139</v>
      </c>
      <c r="N28" s="11">
        <v>1500</v>
      </c>
    </row>
    <row r="29" spans="1:14" x14ac:dyDescent="0.25">
      <c r="A29" s="2">
        <f t="shared" si="1"/>
        <v>22</v>
      </c>
      <c r="B29" t="s">
        <v>11</v>
      </c>
      <c r="C29" s="2">
        <v>13</v>
      </c>
      <c r="D29" s="8">
        <v>125</v>
      </c>
      <c r="E29" s="10" t="s">
        <v>74</v>
      </c>
      <c r="F29" s="12">
        <v>0.23749999999999999</v>
      </c>
      <c r="G29" s="9" t="s">
        <v>75</v>
      </c>
      <c r="H29" s="9">
        <f t="shared" si="2"/>
        <v>29.6875</v>
      </c>
      <c r="I29" s="1">
        <v>9.6199999999999992</v>
      </c>
      <c r="J29" s="1">
        <v>300</v>
      </c>
      <c r="K29" s="1">
        <v>324</v>
      </c>
      <c r="L29" s="11">
        <f t="shared" si="0"/>
        <v>211.20666666666668</v>
      </c>
      <c r="M29" s="11">
        <f>N29-H29</f>
        <v>2470.3125</v>
      </c>
      <c r="N29" s="11">
        <v>2500</v>
      </c>
    </row>
    <row r="30" spans="1:14" x14ac:dyDescent="0.25">
      <c r="A30" s="2">
        <f t="shared" si="1"/>
        <v>23</v>
      </c>
      <c r="B30" t="s">
        <v>43</v>
      </c>
      <c r="C30" s="2">
        <v>17</v>
      </c>
      <c r="D30" s="1">
        <v>0</v>
      </c>
      <c r="E30" s="10" t="s">
        <v>74</v>
      </c>
      <c r="F30" s="12">
        <v>0.23749999999999999</v>
      </c>
      <c r="G30" s="9" t="s">
        <v>75</v>
      </c>
      <c r="H30" s="9">
        <f t="shared" si="2"/>
        <v>0</v>
      </c>
      <c r="I30" s="1">
        <v>0</v>
      </c>
      <c r="J30" s="1">
        <v>0</v>
      </c>
      <c r="K30" s="1">
        <v>0.63</v>
      </c>
      <c r="L30" s="11">
        <f t="shared" si="0"/>
        <v>0.21</v>
      </c>
      <c r="M30" s="11">
        <f>N30-H30</f>
        <v>750</v>
      </c>
      <c r="N30" s="11">
        <v>750</v>
      </c>
    </row>
    <row r="31" spans="1:14" x14ac:dyDescent="0.25">
      <c r="A31" s="2">
        <f t="shared" si="1"/>
        <v>24</v>
      </c>
      <c r="B31" t="s">
        <v>44</v>
      </c>
      <c r="C31" s="2">
        <v>33</v>
      </c>
      <c r="D31" s="1">
        <v>2618.85</v>
      </c>
      <c r="E31" s="10" t="s">
        <v>74</v>
      </c>
      <c r="F31" s="12">
        <v>0.23749999999999999</v>
      </c>
      <c r="G31" s="9" t="s">
        <v>75</v>
      </c>
      <c r="H31" s="9">
        <f t="shared" si="2"/>
        <v>621.97687499999995</v>
      </c>
      <c r="I31" s="1">
        <v>79.36</v>
      </c>
      <c r="J31" s="1">
        <v>94.58</v>
      </c>
      <c r="K31" s="1">
        <v>95.89</v>
      </c>
      <c r="L31" s="11">
        <f t="shared" si="0"/>
        <v>89.943333333333328</v>
      </c>
      <c r="M31" s="11">
        <f>N31-H31</f>
        <v>878.02312500000005</v>
      </c>
      <c r="N31" s="11">
        <v>1500</v>
      </c>
    </row>
    <row r="32" spans="1:14" x14ac:dyDescent="0.25">
      <c r="A32" s="2">
        <f t="shared" si="1"/>
        <v>25</v>
      </c>
      <c r="B32" t="s">
        <v>12</v>
      </c>
      <c r="C32" s="2">
        <v>63</v>
      </c>
      <c r="D32" s="1">
        <v>8792.5</v>
      </c>
      <c r="E32" s="10" t="s">
        <v>74</v>
      </c>
      <c r="F32" s="12">
        <v>0.23749999999999999</v>
      </c>
      <c r="G32" s="9" t="s">
        <v>75</v>
      </c>
      <c r="H32" s="9">
        <f t="shared" si="2"/>
        <v>2088.21875</v>
      </c>
      <c r="I32" s="1">
        <v>179.25</v>
      </c>
      <c r="J32" s="1">
        <v>90.6</v>
      </c>
      <c r="K32" s="1">
        <v>242.37</v>
      </c>
      <c r="L32" s="11">
        <f t="shared" si="0"/>
        <v>170.74</v>
      </c>
      <c r="M32" s="11">
        <f>N32-H32</f>
        <v>411.78125</v>
      </c>
      <c r="N32" s="11">
        <v>2500</v>
      </c>
    </row>
    <row r="33" spans="1:14" x14ac:dyDescent="0.25">
      <c r="A33" s="2">
        <f t="shared" si="1"/>
        <v>26</v>
      </c>
      <c r="B33" t="s">
        <v>45</v>
      </c>
      <c r="C33" s="2">
        <v>37</v>
      </c>
      <c r="D33" s="1">
        <v>0</v>
      </c>
      <c r="E33" s="10" t="s">
        <v>74</v>
      </c>
      <c r="F33" s="12">
        <v>0.23749999999999999</v>
      </c>
      <c r="G33" s="9" t="s">
        <v>75</v>
      </c>
      <c r="H33" s="9">
        <f t="shared" si="2"/>
        <v>0</v>
      </c>
      <c r="I33" s="1">
        <v>0</v>
      </c>
      <c r="J33" s="1">
        <v>53.47</v>
      </c>
      <c r="K33" s="1">
        <v>0.38</v>
      </c>
      <c r="L33" s="11">
        <f t="shared" si="0"/>
        <v>17.95</v>
      </c>
      <c r="M33" s="11">
        <f>N33-H33</f>
        <v>750</v>
      </c>
      <c r="N33" s="11">
        <v>750</v>
      </c>
    </row>
    <row r="34" spans="1:14" x14ac:dyDescent="0.25">
      <c r="A34" s="2">
        <f t="shared" si="1"/>
        <v>27</v>
      </c>
      <c r="B34" t="s">
        <v>46</v>
      </c>
      <c r="C34" s="2">
        <v>7</v>
      </c>
      <c r="D34" s="1">
        <v>0</v>
      </c>
      <c r="E34" s="10" t="s">
        <v>74</v>
      </c>
      <c r="F34" s="12">
        <v>2.375E-2</v>
      </c>
      <c r="G34" s="9" t="s">
        <v>75</v>
      </c>
      <c r="H34" s="9">
        <v>0</v>
      </c>
      <c r="I34" s="1">
        <v>0</v>
      </c>
      <c r="J34" s="1">
        <v>6.43</v>
      </c>
      <c r="K34" s="1">
        <v>1.1100000000000001</v>
      </c>
      <c r="L34" s="11">
        <f t="shared" si="0"/>
        <v>2.5133333333333332</v>
      </c>
      <c r="M34" s="11">
        <v>0</v>
      </c>
      <c r="N34" s="11">
        <v>750</v>
      </c>
    </row>
    <row r="35" spans="1:14" x14ac:dyDescent="0.25">
      <c r="A35" s="2">
        <f t="shared" si="1"/>
        <v>28</v>
      </c>
      <c r="B35" s="28" t="s">
        <v>47</v>
      </c>
      <c r="C35" s="2">
        <v>42</v>
      </c>
      <c r="D35" s="1">
        <v>6400</v>
      </c>
      <c r="E35" s="10" t="s">
        <v>74</v>
      </c>
      <c r="F35" s="12">
        <v>0.23749999999999999</v>
      </c>
      <c r="G35" s="9" t="s">
        <v>75</v>
      </c>
      <c r="H35" s="29">
        <f t="shared" si="2"/>
        <v>1520</v>
      </c>
      <c r="I35" s="1">
        <v>152.38</v>
      </c>
      <c r="J35" s="1">
        <v>35.229999999999997</v>
      </c>
      <c r="K35" s="1">
        <v>139.38</v>
      </c>
      <c r="L35" s="11">
        <f t="shared" si="0"/>
        <v>108.99666666666667</v>
      </c>
      <c r="M35" s="11">
        <f>N35-H35</f>
        <v>980</v>
      </c>
      <c r="N35" s="30">
        <v>2500</v>
      </c>
    </row>
    <row r="36" spans="1:14" x14ac:dyDescent="0.25">
      <c r="A36" s="2">
        <f t="shared" si="1"/>
        <v>29</v>
      </c>
      <c r="B36" t="s">
        <v>13</v>
      </c>
      <c r="C36" s="2">
        <v>25</v>
      </c>
      <c r="D36" s="1">
        <v>4590</v>
      </c>
      <c r="E36" s="10" t="s">
        <v>74</v>
      </c>
      <c r="F36" s="12">
        <v>0.23749999999999999</v>
      </c>
      <c r="G36" s="9" t="s">
        <v>75</v>
      </c>
      <c r="H36" s="9">
        <f t="shared" si="2"/>
        <v>1090.125</v>
      </c>
      <c r="I36" s="1">
        <v>188.4</v>
      </c>
      <c r="J36" s="1">
        <v>170</v>
      </c>
      <c r="K36" s="1">
        <v>143.21</v>
      </c>
      <c r="L36" s="11">
        <f t="shared" si="0"/>
        <v>167.20333333333335</v>
      </c>
      <c r="M36" s="11">
        <f>N36-H36</f>
        <v>1409.875</v>
      </c>
      <c r="N36" s="11">
        <v>2500</v>
      </c>
    </row>
    <row r="37" spans="1:14" x14ac:dyDescent="0.25">
      <c r="A37" s="2">
        <f t="shared" si="1"/>
        <v>30</v>
      </c>
      <c r="B37" t="s">
        <v>14</v>
      </c>
      <c r="C37" s="2">
        <v>32</v>
      </c>
      <c r="D37" s="1">
        <v>4080</v>
      </c>
      <c r="E37" s="10" t="s">
        <v>74</v>
      </c>
      <c r="F37" s="12">
        <v>0.23749999999999999</v>
      </c>
      <c r="G37" s="9" t="s">
        <v>75</v>
      </c>
      <c r="H37" s="9">
        <f t="shared" si="2"/>
        <v>969</v>
      </c>
      <c r="I37" s="1">
        <v>130.63</v>
      </c>
      <c r="J37" s="1">
        <v>131.44999999999999</v>
      </c>
      <c r="K37" s="1">
        <v>77.41</v>
      </c>
      <c r="L37" s="11">
        <f t="shared" si="0"/>
        <v>113.16333333333334</v>
      </c>
      <c r="M37" s="11">
        <f>N37-H37</f>
        <v>1531</v>
      </c>
      <c r="N37" s="11">
        <v>2500</v>
      </c>
    </row>
    <row r="38" spans="1:14" x14ac:dyDescent="0.25">
      <c r="A38" s="2">
        <f t="shared" si="1"/>
        <v>31</v>
      </c>
      <c r="B38" t="s">
        <v>15</v>
      </c>
      <c r="C38" s="2">
        <v>60</v>
      </c>
      <c r="D38" s="1">
        <v>7718.81</v>
      </c>
      <c r="E38" s="10" t="s">
        <v>74</v>
      </c>
      <c r="F38" s="12">
        <v>0.23749999999999999</v>
      </c>
      <c r="G38" s="9" t="s">
        <v>75</v>
      </c>
      <c r="H38" s="9">
        <f t="shared" si="2"/>
        <v>1833.2173749999999</v>
      </c>
      <c r="I38" s="1">
        <v>132.81</v>
      </c>
      <c r="J38" s="1">
        <v>161.16</v>
      </c>
      <c r="K38" s="1">
        <v>146.01</v>
      </c>
      <c r="L38" s="11">
        <f t="shared" si="0"/>
        <v>146.66</v>
      </c>
      <c r="M38" s="11">
        <f>N38-H38</f>
        <v>666.78262500000005</v>
      </c>
      <c r="N38" s="11">
        <v>2500</v>
      </c>
    </row>
    <row r="39" spans="1:14" x14ac:dyDescent="0.25">
      <c r="A39" s="2">
        <f t="shared" si="1"/>
        <v>32</v>
      </c>
      <c r="B39" t="s">
        <v>16</v>
      </c>
      <c r="C39" s="2">
        <v>23</v>
      </c>
      <c r="D39" s="8">
        <v>625</v>
      </c>
      <c r="E39" s="10" t="s">
        <v>74</v>
      </c>
      <c r="F39" s="12">
        <v>0.23749999999999999</v>
      </c>
      <c r="G39" s="9" t="s">
        <v>75</v>
      </c>
      <c r="H39" s="9">
        <f t="shared" si="2"/>
        <v>148.4375</v>
      </c>
      <c r="I39" s="1">
        <v>483.7</v>
      </c>
      <c r="J39" s="1">
        <v>33.33</v>
      </c>
      <c r="K39" s="1">
        <v>30.88</v>
      </c>
      <c r="L39" s="11">
        <f t="shared" si="0"/>
        <v>182.63666666666666</v>
      </c>
      <c r="M39" s="11">
        <f>N39-H39</f>
        <v>2351.5625</v>
      </c>
      <c r="N39" s="11">
        <v>2500</v>
      </c>
    </row>
    <row r="40" spans="1:14" x14ac:dyDescent="0.25">
      <c r="A40" s="2">
        <f t="shared" si="1"/>
        <v>33</v>
      </c>
      <c r="B40" t="s">
        <v>48</v>
      </c>
      <c r="C40" s="2">
        <v>25</v>
      </c>
      <c r="D40" s="8">
        <v>3200</v>
      </c>
      <c r="E40" s="10" t="s">
        <v>74</v>
      </c>
      <c r="F40" s="12">
        <v>0.23749999999999999</v>
      </c>
      <c r="G40" s="9" t="s">
        <v>75</v>
      </c>
      <c r="H40" s="9">
        <f t="shared" si="2"/>
        <v>760</v>
      </c>
      <c r="I40" s="1">
        <v>138</v>
      </c>
      <c r="J40" s="1">
        <v>39.29</v>
      </c>
      <c r="K40" s="1">
        <v>132.13999999999999</v>
      </c>
      <c r="L40" s="11">
        <f t="shared" si="0"/>
        <v>103.14333333333332</v>
      </c>
      <c r="M40" s="11">
        <f>N40-H40</f>
        <v>1740</v>
      </c>
      <c r="N40" s="11">
        <v>2500</v>
      </c>
    </row>
    <row r="41" spans="1:14" x14ac:dyDescent="0.25">
      <c r="A41" s="2">
        <f t="shared" si="1"/>
        <v>34</v>
      </c>
      <c r="B41" t="s">
        <v>17</v>
      </c>
      <c r="C41" s="2">
        <v>53</v>
      </c>
      <c r="D41" s="8">
        <v>7929.5</v>
      </c>
      <c r="E41" s="10" t="s">
        <v>74</v>
      </c>
      <c r="F41" s="12">
        <v>0.23749999999999999</v>
      </c>
      <c r="G41" s="9" t="s">
        <v>75</v>
      </c>
      <c r="H41" s="9">
        <f t="shared" si="2"/>
        <v>1883.2562499999999</v>
      </c>
      <c r="I41" s="1">
        <v>160.93</v>
      </c>
      <c r="J41" s="1">
        <v>136.91</v>
      </c>
      <c r="K41" s="1">
        <v>225.89</v>
      </c>
      <c r="L41" s="11">
        <f t="shared" si="0"/>
        <v>174.57666666666668</v>
      </c>
      <c r="M41" s="11">
        <f>N41-H41</f>
        <v>616.74375000000009</v>
      </c>
      <c r="N41" s="11">
        <v>2500</v>
      </c>
    </row>
    <row r="42" spans="1:14" x14ac:dyDescent="0.25">
      <c r="A42" s="2">
        <f t="shared" si="1"/>
        <v>35</v>
      </c>
      <c r="B42" s="23" t="s">
        <v>49</v>
      </c>
      <c r="C42" s="2">
        <v>24</v>
      </c>
      <c r="D42" s="8">
        <v>6695.5</v>
      </c>
      <c r="E42" s="10" t="s">
        <v>74</v>
      </c>
      <c r="F42" s="12">
        <v>0.23749999999999999</v>
      </c>
      <c r="G42" s="9" t="s">
        <v>75</v>
      </c>
      <c r="H42" s="25">
        <f t="shared" si="2"/>
        <v>1590.1812499999999</v>
      </c>
      <c r="I42" s="1">
        <v>278.98</v>
      </c>
      <c r="J42" s="1">
        <v>0.87</v>
      </c>
      <c r="K42" s="1">
        <v>0.5</v>
      </c>
      <c r="L42" s="11">
        <f t="shared" si="0"/>
        <v>93.45</v>
      </c>
      <c r="M42" s="11">
        <f>N42-H42</f>
        <v>-1.2499999997999112E-3</v>
      </c>
      <c r="N42" s="24">
        <v>1590.18</v>
      </c>
    </row>
    <row r="43" spans="1:14" x14ac:dyDescent="0.25">
      <c r="A43" s="2">
        <f t="shared" si="1"/>
        <v>36</v>
      </c>
      <c r="B43" t="s">
        <v>50</v>
      </c>
      <c r="C43" s="2">
        <v>13</v>
      </c>
      <c r="D43" s="8">
        <v>1588</v>
      </c>
      <c r="E43" s="10" t="s">
        <v>74</v>
      </c>
      <c r="F43" s="12">
        <v>0.23749999999999999</v>
      </c>
      <c r="G43" s="9" t="s">
        <v>75</v>
      </c>
      <c r="H43" s="9">
        <f t="shared" si="2"/>
        <v>377.15</v>
      </c>
      <c r="I43" s="1">
        <v>166.77</v>
      </c>
      <c r="J43" s="1">
        <v>92.31</v>
      </c>
      <c r="K43" s="1">
        <v>150</v>
      </c>
      <c r="L43" s="11">
        <f t="shared" si="0"/>
        <v>136.36000000000001</v>
      </c>
      <c r="M43" s="11">
        <f>N43-H43</f>
        <v>2122.85</v>
      </c>
      <c r="N43" s="11">
        <v>2500</v>
      </c>
    </row>
    <row r="44" spans="1:14" x14ac:dyDescent="0.25">
      <c r="A44" s="2">
        <f t="shared" si="1"/>
        <v>37</v>
      </c>
      <c r="B44" t="s">
        <v>18</v>
      </c>
      <c r="C44" s="2">
        <v>61</v>
      </c>
      <c r="D44" s="8">
        <v>10275</v>
      </c>
      <c r="E44" s="10" t="s">
        <v>74</v>
      </c>
      <c r="F44" s="12">
        <v>0.23749999999999999</v>
      </c>
      <c r="G44" s="9" t="s">
        <v>75</v>
      </c>
      <c r="H44" s="9">
        <f t="shared" si="2"/>
        <v>2440.3125</v>
      </c>
      <c r="I44" s="1">
        <v>193.85</v>
      </c>
      <c r="J44" s="1">
        <v>119.75</v>
      </c>
      <c r="K44" s="1">
        <v>169.35</v>
      </c>
      <c r="L44" s="11">
        <f t="shared" si="0"/>
        <v>160.98333333333335</v>
      </c>
      <c r="M44" s="11">
        <f>N44-H44</f>
        <v>59.6875</v>
      </c>
      <c r="N44" s="11">
        <v>2500</v>
      </c>
    </row>
    <row r="45" spans="1:14" x14ac:dyDescent="0.25">
      <c r="A45" s="2">
        <f t="shared" si="1"/>
        <v>38</v>
      </c>
      <c r="B45" t="s">
        <v>51</v>
      </c>
      <c r="C45" s="2">
        <v>24</v>
      </c>
      <c r="D45" s="8">
        <v>3947.5</v>
      </c>
      <c r="E45" s="10" t="s">
        <v>74</v>
      </c>
      <c r="F45" s="12">
        <v>0.23749999999999999</v>
      </c>
      <c r="G45" s="9" t="s">
        <v>75</v>
      </c>
      <c r="H45" s="9">
        <f t="shared" si="2"/>
        <v>937.53125</v>
      </c>
      <c r="I45" s="1">
        <v>164.48</v>
      </c>
      <c r="J45" s="1">
        <v>185.42</v>
      </c>
      <c r="K45" s="1">
        <v>92.29</v>
      </c>
      <c r="L45" s="11">
        <f t="shared" si="0"/>
        <v>147.39666666666668</v>
      </c>
      <c r="M45" s="11">
        <f>N45-H45</f>
        <v>1562.46875</v>
      </c>
      <c r="N45" s="11">
        <v>2500</v>
      </c>
    </row>
    <row r="46" spans="1:14" x14ac:dyDescent="0.25">
      <c r="A46" s="2">
        <f t="shared" si="1"/>
        <v>39</v>
      </c>
      <c r="B46" t="s">
        <v>19</v>
      </c>
      <c r="C46" s="2">
        <v>20</v>
      </c>
      <c r="D46" s="8">
        <v>0</v>
      </c>
      <c r="E46" s="10" t="s">
        <v>74</v>
      </c>
      <c r="F46" s="12">
        <v>0.23749999999999999</v>
      </c>
      <c r="G46" s="9" t="s">
        <v>75</v>
      </c>
      <c r="H46" s="9">
        <f t="shared" si="2"/>
        <v>0</v>
      </c>
      <c r="I46" s="1">
        <v>0</v>
      </c>
      <c r="J46" s="1">
        <v>25.46</v>
      </c>
      <c r="K46" s="1">
        <v>262.12</v>
      </c>
      <c r="L46" s="11">
        <f t="shared" si="0"/>
        <v>95.86</v>
      </c>
      <c r="M46" s="11">
        <f>N46-H46</f>
        <v>1500</v>
      </c>
      <c r="N46" s="11">
        <v>1500</v>
      </c>
    </row>
    <row r="47" spans="1:14" x14ac:dyDescent="0.25">
      <c r="A47" s="2">
        <f t="shared" si="1"/>
        <v>40</v>
      </c>
      <c r="B47" t="s">
        <v>20</v>
      </c>
      <c r="C47" s="2">
        <v>41</v>
      </c>
      <c r="D47" s="8">
        <v>5220</v>
      </c>
      <c r="E47" s="10" t="s">
        <v>74</v>
      </c>
      <c r="F47" s="12">
        <v>0.23749999999999999</v>
      </c>
      <c r="G47" s="9" t="s">
        <v>75</v>
      </c>
      <c r="H47" s="9">
        <f t="shared" si="2"/>
        <v>1239.75</v>
      </c>
      <c r="I47" s="1">
        <v>127.32</v>
      </c>
      <c r="J47" s="1">
        <v>171.84</v>
      </c>
      <c r="K47" s="1">
        <v>0.24</v>
      </c>
      <c r="L47" s="11">
        <f t="shared" si="0"/>
        <v>99.8</v>
      </c>
      <c r="M47" s="11">
        <f>N47-H47</f>
        <v>260.25</v>
      </c>
      <c r="N47" s="11">
        <v>1500</v>
      </c>
    </row>
    <row r="48" spans="1:14" x14ac:dyDescent="0.25">
      <c r="A48" s="2">
        <f t="shared" si="1"/>
        <v>41</v>
      </c>
      <c r="B48" t="s">
        <v>52</v>
      </c>
      <c r="C48" s="2">
        <v>27</v>
      </c>
      <c r="D48" s="8">
        <v>1020</v>
      </c>
      <c r="E48" s="10" t="s">
        <v>74</v>
      </c>
      <c r="F48" s="12">
        <v>0.23749999999999999</v>
      </c>
      <c r="G48" s="9" t="s">
        <v>75</v>
      </c>
      <c r="H48" s="9">
        <f t="shared" si="2"/>
        <v>242.25</v>
      </c>
      <c r="I48" s="1">
        <v>47.04</v>
      </c>
      <c r="J48" s="1">
        <v>117.19</v>
      </c>
      <c r="K48" s="1">
        <v>230.79</v>
      </c>
      <c r="L48" s="11">
        <f t="shared" si="0"/>
        <v>131.67333333333332</v>
      </c>
      <c r="M48" s="11">
        <f>N48-H48</f>
        <v>2257.75</v>
      </c>
      <c r="N48" s="11">
        <v>2500</v>
      </c>
    </row>
    <row r="49" spans="1:14" x14ac:dyDescent="0.25">
      <c r="A49" s="2">
        <f t="shared" si="1"/>
        <v>42</v>
      </c>
      <c r="B49" t="s">
        <v>53</v>
      </c>
      <c r="C49" s="2">
        <v>21</v>
      </c>
      <c r="D49" s="8">
        <v>750</v>
      </c>
      <c r="E49" s="10" t="s">
        <v>74</v>
      </c>
      <c r="F49" s="12">
        <v>0.23749999999999999</v>
      </c>
      <c r="G49" s="9" t="s">
        <v>75</v>
      </c>
      <c r="H49" s="9">
        <f t="shared" si="2"/>
        <v>178.125</v>
      </c>
      <c r="I49" s="1">
        <v>71.430000000000007</v>
      </c>
      <c r="J49" s="1">
        <v>60</v>
      </c>
      <c r="K49" s="1">
        <v>104.44</v>
      </c>
      <c r="L49" s="11">
        <f t="shared" si="0"/>
        <v>78.623333333333335</v>
      </c>
      <c r="M49" s="11">
        <f>N49-H49</f>
        <v>1321.875</v>
      </c>
      <c r="N49" s="11">
        <v>1500</v>
      </c>
    </row>
    <row r="50" spans="1:14" x14ac:dyDescent="0.25">
      <c r="A50" s="2">
        <f t="shared" si="1"/>
        <v>43</v>
      </c>
      <c r="B50" s="23" t="s">
        <v>21</v>
      </c>
      <c r="C50" s="2">
        <v>150</v>
      </c>
      <c r="D50" s="8">
        <v>29440</v>
      </c>
      <c r="E50" s="10" t="s">
        <v>74</v>
      </c>
      <c r="F50" s="12">
        <v>0.23749999999999999</v>
      </c>
      <c r="G50" s="9" t="s">
        <v>75</v>
      </c>
      <c r="H50" s="25">
        <f t="shared" si="2"/>
        <v>6992</v>
      </c>
      <c r="I50" s="1">
        <v>250.43</v>
      </c>
      <c r="J50" s="1">
        <v>206.96</v>
      </c>
      <c r="K50" s="1">
        <v>186.71</v>
      </c>
      <c r="L50" s="11">
        <f t="shared" si="0"/>
        <v>214.70000000000002</v>
      </c>
      <c r="M50" s="11">
        <v>0</v>
      </c>
      <c r="N50" s="26">
        <f>H50</f>
        <v>6992</v>
      </c>
    </row>
    <row r="51" spans="1:14" x14ac:dyDescent="0.25">
      <c r="A51" s="2">
        <f t="shared" si="1"/>
        <v>44</v>
      </c>
      <c r="B51" t="s">
        <v>22</v>
      </c>
      <c r="C51" s="2">
        <v>54</v>
      </c>
      <c r="D51" s="8">
        <v>5720</v>
      </c>
      <c r="E51" s="10" t="s">
        <v>74</v>
      </c>
      <c r="F51" s="12">
        <v>0.23749999999999999</v>
      </c>
      <c r="G51" s="9" t="s">
        <v>75</v>
      </c>
      <c r="H51" s="9">
        <f t="shared" si="2"/>
        <v>1358.5</v>
      </c>
      <c r="I51" s="1">
        <v>109.63</v>
      </c>
      <c r="J51" s="1">
        <v>74.48</v>
      </c>
      <c r="K51" s="1">
        <v>53.57</v>
      </c>
      <c r="L51" s="11">
        <f t="shared" si="0"/>
        <v>79.226666666666674</v>
      </c>
      <c r="M51" s="11">
        <f>N51-H51</f>
        <v>141.5</v>
      </c>
      <c r="N51" s="11">
        <v>1500</v>
      </c>
    </row>
    <row r="52" spans="1:14" x14ac:dyDescent="0.25">
      <c r="A52" s="2">
        <f t="shared" si="1"/>
        <v>45</v>
      </c>
      <c r="B52" t="s">
        <v>23</v>
      </c>
      <c r="C52" s="2">
        <v>29</v>
      </c>
      <c r="D52" s="8">
        <v>4555</v>
      </c>
      <c r="E52" s="10" t="s">
        <v>74</v>
      </c>
      <c r="F52" s="12">
        <v>0.23749999999999999</v>
      </c>
      <c r="G52" s="9" t="s">
        <v>75</v>
      </c>
      <c r="H52" s="9">
        <f t="shared" si="2"/>
        <v>1081.8125</v>
      </c>
      <c r="I52" s="1">
        <v>160.52000000000001</v>
      </c>
      <c r="J52" s="1">
        <v>263.7</v>
      </c>
      <c r="K52" s="1">
        <v>199.8</v>
      </c>
      <c r="L52" s="11">
        <f t="shared" si="0"/>
        <v>208.00666666666666</v>
      </c>
      <c r="M52" s="11">
        <f>N52-H52</f>
        <v>2418.1875</v>
      </c>
      <c r="N52" s="11">
        <v>3500</v>
      </c>
    </row>
    <row r="53" spans="1:14" x14ac:dyDescent="0.25">
      <c r="A53" s="2">
        <f t="shared" si="1"/>
        <v>46</v>
      </c>
      <c r="B53" t="s">
        <v>54</v>
      </c>
      <c r="C53" s="2">
        <v>44</v>
      </c>
      <c r="D53" s="8">
        <v>3880</v>
      </c>
      <c r="E53" s="10" t="s">
        <v>74</v>
      </c>
      <c r="F53" s="12">
        <v>0.23749999999999999</v>
      </c>
      <c r="G53" s="9" t="s">
        <v>75</v>
      </c>
      <c r="H53" s="9">
        <f t="shared" si="2"/>
        <v>921.5</v>
      </c>
      <c r="I53" s="1">
        <v>284.77</v>
      </c>
      <c r="J53" s="1">
        <v>268.77</v>
      </c>
      <c r="K53" s="1">
        <v>165.22</v>
      </c>
      <c r="L53" s="11">
        <f t="shared" si="0"/>
        <v>239.58666666666667</v>
      </c>
      <c r="M53" s="11">
        <f>N53-H53</f>
        <v>2578.5</v>
      </c>
      <c r="N53" s="11">
        <v>3500</v>
      </c>
    </row>
    <row r="54" spans="1:14" x14ac:dyDescent="0.25">
      <c r="A54" s="2">
        <f t="shared" si="1"/>
        <v>47</v>
      </c>
      <c r="B54" t="s">
        <v>24</v>
      </c>
      <c r="C54" s="2">
        <v>26</v>
      </c>
      <c r="D54" s="8">
        <v>6864</v>
      </c>
      <c r="E54" s="10" t="s">
        <v>74</v>
      </c>
      <c r="F54" s="12">
        <v>0.23749999999999999</v>
      </c>
      <c r="G54" s="9" t="s">
        <v>75</v>
      </c>
      <c r="H54" s="9">
        <f t="shared" si="2"/>
        <v>1630.1999999999998</v>
      </c>
      <c r="I54" s="1">
        <v>264</v>
      </c>
      <c r="J54" s="1">
        <v>181.56</v>
      </c>
      <c r="K54" s="1">
        <v>79.89</v>
      </c>
      <c r="L54" s="11">
        <f t="shared" si="0"/>
        <v>175.15</v>
      </c>
      <c r="M54" s="11">
        <f>N54-H54</f>
        <v>869.80000000000018</v>
      </c>
      <c r="N54" s="11">
        <v>2500</v>
      </c>
    </row>
    <row r="55" spans="1:14" x14ac:dyDescent="0.25">
      <c r="A55" s="2">
        <f t="shared" si="1"/>
        <v>48</v>
      </c>
      <c r="B55" t="s">
        <v>25</v>
      </c>
      <c r="C55" s="2">
        <v>63</v>
      </c>
      <c r="D55" s="8">
        <v>10366</v>
      </c>
      <c r="E55" s="10" t="s">
        <v>74</v>
      </c>
      <c r="F55" s="12">
        <v>0.23749999999999999</v>
      </c>
      <c r="G55" s="9" t="s">
        <v>75</v>
      </c>
      <c r="H55" s="9">
        <f t="shared" si="2"/>
        <v>2461.9249999999997</v>
      </c>
      <c r="I55" s="1">
        <v>399.78</v>
      </c>
      <c r="J55" s="1">
        <v>64.77</v>
      </c>
      <c r="K55" s="1">
        <v>114.81</v>
      </c>
      <c r="L55" s="11">
        <f t="shared" si="0"/>
        <v>193.11999999999998</v>
      </c>
      <c r="M55" s="11">
        <f>N55-H55</f>
        <v>38.075000000000273</v>
      </c>
      <c r="N55" s="11">
        <v>2500</v>
      </c>
    </row>
    <row r="56" spans="1:14" x14ac:dyDescent="0.25">
      <c r="A56" s="2">
        <f t="shared" si="1"/>
        <v>49</v>
      </c>
      <c r="B56" t="s">
        <v>55</v>
      </c>
      <c r="C56" s="2">
        <v>51</v>
      </c>
      <c r="D56" s="8">
        <v>8525</v>
      </c>
      <c r="E56" s="10" t="s">
        <v>74</v>
      </c>
      <c r="F56" s="12">
        <v>0.23749999999999999</v>
      </c>
      <c r="G56" s="9" t="s">
        <v>75</v>
      </c>
      <c r="H56" s="9">
        <f t="shared" si="2"/>
        <v>2024.6875</v>
      </c>
      <c r="I56" s="1">
        <v>182.84</v>
      </c>
      <c r="J56" s="1">
        <v>150.86000000000001</v>
      </c>
      <c r="K56" s="1">
        <v>160.5</v>
      </c>
      <c r="L56" s="11">
        <f t="shared" si="0"/>
        <v>164.73333333333335</v>
      </c>
      <c r="M56" s="11">
        <f>N56-H56</f>
        <v>475.3125</v>
      </c>
      <c r="N56" s="11">
        <v>2500</v>
      </c>
    </row>
    <row r="57" spans="1:14" x14ac:dyDescent="0.25">
      <c r="A57" s="2">
        <f t="shared" si="1"/>
        <v>50</v>
      </c>
      <c r="B57" t="s">
        <v>56</v>
      </c>
      <c r="C57" s="2">
        <v>14</v>
      </c>
      <c r="D57" s="8">
        <v>390.75</v>
      </c>
      <c r="E57" s="10" t="s">
        <v>74</v>
      </c>
      <c r="F57" s="12">
        <v>0.23749999999999999</v>
      </c>
      <c r="G57" s="9" t="s">
        <v>75</v>
      </c>
      <c r="H57" s="9">
        <f t="shared" si="2"/>
        <v>92.803124999999994</v>
      </c>
      <c r="I57" s="1">
        <v>45.77</v>
      </c>
      <c r="J57" s="1">
        <v>26.69</v>
      </c>
      <c r="K57" s="1">
        <v>26.36</v>
      </c>
      <c r="L57" s="11">
        <f t="shared" si="0"/>
        <v>32.940000000000005</v>
      </c>
      <c r="M57" s="11">
        <f>N57-H57</f>
        <v>657.19687499999998</v>
      </c>
      <c r="N57" s="11">
        <v>750</v>
      </c>
    </row>
    <row r="58" spans="1:14" x14ac:dyDescent="0.25">
      <c r="A58" s="2">
        <f t="shared" si="1"/>
        <v>51</v>
      </c>
      <c r="B58" t="s">
        <v>26</v>
      </c>
      <c r="C58" s="2">
        <v>42</v>
      </c>
      <c r="D58" s="8">
        <v>8028</v>
      </c>
      <c r="E58" s="10" t="s">
        <v>74</v>
      </c>
      <c r="F58" s="12">
        <v>0.23749999999999999</v>
      </c>
      <c r="G58" s="9" t="s">
        <v>75</v>
      </c>
      <c r="H58" s="9">
        <f t="shared" si="2"/>
        <v>1906.6499999999999</v>
      </c>
      <c r="I58" s="1">
        <v>205.43</v>
      </c>
      <c r="J58" s="1">
        <v>276.23</v>
      </c>
      <c r="K58" s="1">
        <v>242.2</v>
      </c>
      <c r="L58" s="11">
        <f t="shared" si="0"/>
        <v>241.28666666666666</v>
      </c>
      <c r="M58" s="11">
        <f>N58-H58</f>
        <v>1593.3500000000001</v>
      </c>
      <c r="N58" s="11">
        <v>3500</v>
      </c>
    </row>
    <row r="59" spans="1:14" x14ac:dyDescent="0.25">
      <c r="A59" s="2">
        <f t="shared" si="1"/>
        <v>52</v>
      </c>
      <c r="B59" t="s">
        <v>92</v>
      </c>
      <c r="C59" s="2">
        <v>25</v>
      </c>
      <c r="D59" s="8">
        <f>700+2650</f>
        <v>3350</v>
      </c>
      <c r="E59" s="10" t="s">
        <v>74</v>
      </c>
      <c r="F59" s="12">
        <v>0.23749999999999999</v>
      </c>
      <c r="G59" s="9" t="s">
        <v>75</v>
      </c>
      <c r="H59" s="9">
        <f t="shared" si="2"/>
        <v>795.625</v>
      </c>
      <c r="I59" s="1">
        <f>28+212.22</f>
        <v>240.22</v>
      </c>
      <c r="J59" s="1">
        <f>140.38+162.31</f>
        <v>302.69</v>
      </c>
      <c r="K59" s="1">
        <v>154.29</v>
      </c>
      <c r="L59" s="11">
        <f t="shared" si="0"/>
        <v>232.39999999999998</v>
      </c>
      <c r="M59" s="11">
        <f>N59-H59</f>
        <v>2704.375</v>
      </c>
      <c r="N59" s="11">
        <v>3500</v>
      </c>
    </row>
    <row r="60" spans="1:14" x14ac:dyDescent="0.25">
      <c r="A60" s="2">
        <f t="shared" si="1"/>
        <v>53</v>
      </c>
      <c r="B60" t="s">
        <v>57</v>
      </c>
      <c r="C60" s="2">
        <v>27</v>
      </c>
      <c r="D60" s="8">
        <v>3360</v>
      </c>
      <c r="E60" s="10" t="s">
        <v>74</v>
      </c>
      <c r="F60" s="12">
        <v>0.23749999999999999</v>
      </c>
      <c r="G60" s="9" t="s">
        <v>75</v>
      </c>
      <c r="H60" s="9">
        <f t="shared" si="2"/>
        <v>798</v>
      </c>
      <c r="I60" s="1">
        <v>124.44</v>
      </c>
      <c r="J60" s="1">
        <v>107.14</v>
      </c>
      <c r="K60" s="1">
        <v>100.71</v>
      </c>
      <c r="L60" s="11">
        <f t="shared" si="0"/>
        <v>110.76333333333332</v>
      </c>
      <c r="M60" s="11">
        <f>N60-H60</f>
        <v>1702</v>
      </c>
      <c r="N60" s="11">
        <v>2500</v>
      </c>
    </row>
    <row r="61" spans="1:14" x14ac:dyDescent="0.25">
      <c r="A61" s="2">
        <f t="shared" si="1"/>
        <v>54</v>
      </c>
      <c r="B61" t="s">
        <v>27</v>
      </c>
      <c r="C61" s="2">
        <v>69</v>
      </c>
      <c r="D61" s="8">
        <v>11745</v>
      </c>
      <c r="E61" s="10" t="s">
        <v>74</v>
      </c>
      <c r="F61" s="12">
        <v>0.23749999999999999</v>
      </c>
      <c r="G61" s="9" t="s">
        <v>75</v>
      </c>
      <c r="H61" s="9">
        <f t="shared" si="2"/>
        <v>2789.4375</v>
      </c>
      <c r="I61" s="1">
        <v>170.58</v>
      </c>
      <c r="J61" s="1">
        <v>47.29</v>
      </c>
      <c r="K61" s="1">
        <v>486.48</v>
      </c>
      <c r="L61" s="11">
        <f t="shared" si="0"/>
        <v>234.78333333333333</v>
      </c>
      <c r="M61" s="11">
        <f>N61-H61</f>
        <v>710.5625</v>
      </c>
      <c r="N61" s="11">
        <v>3500</v>
      </c>
    </row>
    <row r="62" spans="1:14" x14ac:dyDescent="0.25">
      <c r="A62" s="2">
        <f t="shared" si="1"/>
        <v>55</v>
      </c>
      <c r="B62" t="s">
        <v>28</v>
      </c>
      <c r="C62" s="2">
        <v>41</v>
      </c>
      <c r="D62" s="8">
        <v>4469</v>
      </c>
      <c r="E62" s="10" t="s">
        <v>74</v>
      </c>
      <c r="F62" s="12">
        <v>0.23749999999999999</v>
      </c>
      <c r="G62" s="9" t="s">
        <v>75</v>
      </c>
      <c r="H62" s="9">
        <f t="shared" si="2"/>
        <v>1061.3875</v>
      </c>
      <c r="I62" s="1">
        <v>109</v>
      </c>
      <c r="J62" s="1">
        <v>148.88999999999999</v>
      </c>
      <c r="K62" s="1">
        <v>154.24</v>
      </c>
      <c r="L62" s="11">
        <f t="shared" si="0"/>
        <v>137.37666666666667</v>
      </c>
      <c r="M62" s="11">
        <f>N62-H62</f>
        <v>1438.6125</v>
      </c>
      <c r="N62" s="11">
        <v>2500</v>
      </c>
    </row>
    <row r="63" spans="1:14" x14ac:dyDescent="0.25">
      <c r="A63" s="2">
        <f t="shared" si="1"/>
        <v>56</v>
      </c>
      <c r="B63" s="23" t="s">
        <v>59</v>
      </c>
      <c r="C63" s="2">
        <v>107</v>
      </c>
      <c r="D63" s="8">
        <v>19025</v>
      </c>
      <c r="E63" s="10" t="s">
        <v>74</v>
      </c>
      <c r="F63" s="12">
        <v>0.23749999999999999</v>
      </c>
      <c r="G63" s="9" t="s">
        <v>75</v>
      </c>
      <c r="H63" s="25">
        <f t="shared" si="2"/>
        <v>4518.4375</v>
      </c>
      <c r="I63" s="1">
        <v>194.17</v>
      </c>
      <c r="J63" s="1">
        <v>333.31</v>
      </c>
      <c r="K63" s="1">
        <v>448.49</v>
      </c>
      <c r="L63" s="11">
        <f t="shared" si="0"/>
        <v>325.32333333333332</v>
      </c>
      <c r="M63">
        <v>0</v>
      </c>
      <c r="N63" s="24">
        <f>H63</f>
        <v>4518.4375</v>
      </c>
    </row>
    <row r="64" spans="1:14" x14ac:dyDescent="0.25">
      <c r="A64" s="2">
        <f t="shared" si="1"/>
        <v>57</v>
      </c>
      <c r="B64" t="s">
        <v>58</v>
      </c>
      <c r="C64" s="2">
        <v>15</v>
      </c>
      <c r="D64" s="8">
        <v>7760</v>
      </c>
      <c r="E64" s="10" t="s">
        <v>74</v>
      </c>
      <c r="F64" s="12">
        <v>0.23749999999999999</v>
      </c>
      <c r="G64" s="9" t="s">
        <v>75</v>
      </c>
      <c r="H64" s="9">
        <f t="shared" si="2"/>
        <v>1843</v>
      </c>
      <c r="I64" s="1">
        <v>524</v>
      </c>
      <c r="J64" s="1">
        <v>288</v>
      </c>
      <c r="K64" s="1">
        <v>295.58</v>
      </c>
      <c r="L64" s="11">
        <f t="shared" si="0"/>
        <v>369.19333333333333</v>
      </c>
      <c r="M64" s="11">
        <f>N64-H64</f>
        <v>1657</v>
      </c>
      <c r="N64" s="11">
        <v>3500</v>
      </c>
    </row>
    <row r="65" spans="1:14" x14ac:dyDescent="0.25">
      <c r="A65" s="2">
        <f t="shared" si="1"/>
        <v>58</v>
      </c>
      <c r="B65" t="s">
        <v>60</v>
      </c>
      <c r="C65" s="2">
        <v>10</v>
      </c>
      <c r="D65" s="8">
        <v>1440</v>
      </c>
      <c r="E65" s="10" t="s">
        <v>74</v>
      </c>
      <c r="F65" s="12">
        <v>0.23749999999999999</v>
      </c>
      <c r="G65" s="9" t="s">
        <v>75</v>
      </c>
      <c r="H65" s="9">
        <f t="shared" si="2"/>
        <v>342</v>
      </c>
      <c r="I65" s="1">
        <v>144</v>
      </c>
      <c r="J65" s="1">
        <v>111.67</v>
      </c>
      <c r="K65" s="1">
        <v>87.27</v>
      </c>
      <c r="L65" s="11">
        <f t="shared" si="0"/>
        <v>114.31333333333333</v>
      </c>
      <c r="M65" s="11">
        <f>N65-H65</f>
        <v>2158</v>
      </c>
      <c r="N65" s="11">
        <v>2500</v>
      </c>
    </row>
    <row r="66" spans="1:14" x14ac:dyDescent="0.25">
      <c r="A66" s="2">
        <f t="shared" si="1"/>
        <v>59</v>
      </c>
      <c r="B66" t="s">
        <v>29</v>
      </c>
      <c r="C66" s="2">
        <v>26</v>
      </c>
      <c r="D66" s="8">
        <v>4400</v>
      </c>
      <c r="E66" s="10" t="s">
        <v>74</v>
      </c>
      <c r="F66" s="12">
        <v>0.23749999999999999</v>
      </c>
      <c r="G66" s="9" t="s">
        <v>75</v>
      </c>
      <c r="H66" s="9">
        <f t="shared" si="2"/>
        <v>1045</v>
      </c>
      <c r="I66" s="1">
        <v>188.46</v>
      </c>
      <c r="J66" s="1">
        <v>231.48</v>
      </c>
      <c r="K66" s="1">
        <v>137.78</v>
      </c>
      <c r="L66" s="11">
        <f t="shared" si="0"/>
        <v>185.90666666666667</v>
      </c>
      <c r="M66" s="11">
        <f>N66-H66</f>
        <v>1455</v>
      </c>
      <c r="N66" s="11">
        <v>2500</v>
      </c>
    </row>
    <row r="67" spans="1:14" x14ac:dyDescent="0.25">
      <c r="A67" s="2">
        <f t="shared" si="1"/>
        <v>60</v>
      </c>
      <c r="B67" t="s">
        <v>61</v>
      </c>
      <c r="C67" s="2">
        <v>31</v>
      </c>
      <c r="D67" s="8">
        <v>5985</v>
      </c>
      <c r="E67" s="10" t="s">
        <v>74</v>
      </c>
      <c r="F67" s="12">
        <v>0.23749999999999999</v>
      </c>
      <c r="G67" s="9" t="s">
        <v>75</v>
      </c>
      <c r="H67" s="9">
        <f t="shared" si="2"/>
        <v>1421.4375</v>
      </c>
      <c r="I67" s="1">
        <v>205.97</v>
      </c>
      <c r="J67" s="1">
        <v>131.84</v>
      </c>
      <c r="K67" s="1">
        <v>83.44</v>
      </c>
      <c r="L67" s="11">
        <f t="shared" si="0"/>
        <v>140.41666666666666</v>
      </c>
      <c r="M67" s="11">
        <f>N67-H67</f>
        <v>1078.5625</v>
      </c>
      <c r="N67" s="11">
        <v>2500</v>
      </c>
    </row>
    <row r="68" spans="1:14" x14ac:dyDescent="0.25">
      <c r="A68" s="2">
        <f t="shared" si="1"/>
        <v>61</v>
      </c>
      <c r="B68" t="s">
        <v>62</v>
      </c>
      <c r="C68" s="2">
        <v>27</v>
      </c>
      <c r="D68" s="8">
        <v>0</v>
      </c>
      <c r="E68" s="10" t="s">
        <v>74</v>
      </c>
      <c r="F68" s="12">
        <v>0.23749999999999999</v>
      </c>
      <c r="G68" s="9" t="s">
        <v>75</v>
      </c>
      <c r="H68" s="9">
        <f t="shared" si="2"/>
        <v>0</v>
      </c>
      <c r="I68" s="1">
        <v>0</v>
      </c>
      <c r="J68" s="1">
        <v>13.33</v>
      </c>
      <c r="K68" s="1">
        <v>0.32</v>
      </c>
      <c r="L68" s="11">
        <f t="shared" si="0"/>
        <v>4.55</v>
      </c>
      <c r="M68" s="11">
        <f>N68-H68</f>
        <v>750</v>
      </c>
      <c r="N68" s="11">
        <v>750</v>
      </c>
    </row>
    <row r="69" spans="1:14" x14ac:dyDescent="0.25">
      <c r="A69" s="2">
        <f t="shared" si="1"/>
        <v>62</v>
      </c>
      <c r="B69" s="23" t="s">
        <v>63</v>
      </c>
      <c r="C69" s="2">
        <v>113</v>
      </c>
      <c r="D69" s="8">
        <v>8790.64</v>
      </c>
      <c r="E69" s="10" t="s">
        <v>74</v>
      </c>
      <c r="F69" s="12">
        <v>0.23749999999999999</v>
      </c>
      <c r="G69" s="9" t="s">
        <v>75</v>
      </c>
      <c r="H69" s="25">
        <f t="shared" si="2"/>
        <v>2087.7769999999996</v>
      </c>
      <c r="I69" s="1">
        <v>92.84</v>
      </c>
      <c r="J69" s="1">
        <v>90.13</v>
      </c>
      <c r="K69" s="1">
        <v>71.180000000000007</v>
      </c>
      <c r="L69" s="11">
        <f t="shared" si="0"/>
        <v>84.716666666666669</v>
      </c>
      <c r="M69" s="11">
        <f>N69-H69</f>
        <v>0</v>
      </c>
      <c r="N69" s="24">
        <f>H69</f>
        <v>2087.7769999999996</v>
      </c>
    </row>
    <row r="70" spans="1:14" x14ac:dyDescent="0.25">
      <c r="A70" s="2">
        <f t="shared" si="1"/>
        <v>63</v>
      </c>
      <c r="B70" t="s">
        <v>64</v>
      </c>
      <c r="C70" s="2">
        <v>15</v>
      </c>
      <c r="D70" s="8">
        <v>2515</v>
      </c>
      <c r="E70" s="10" t="s">
        <v>74</v>
      </c>
      <c r="F70" s="12">
        <v>0.23749999999999999</v>
      </c>
      <c r="G70" s="9" t="s">
        <v>75</v>
      </c>
      <c r="H70" s="9">
        <f t="shared" ref="H70:H71" si="3">+D70*F70</f>
        <v>597.3125</v>
      </c>
      <c r="I70" s="1">
        <v>167.67</v>
      </c>
      <c r="J70" s="1">
        <v>169.94</v>
      </c>
      <c r="K70" s="1">
        <v>146.21</v>
      </c>
      <c r="L70" s="11">
        <f t="shared" si="0"/>
        <v>161.27333333333334</v>
      </c>
      <c r="M70" s="11">
        <f>N70-H70</f>
        <v>1902.6875</v>
      </c>
      <c r="N70" s="11">
        <v>2500</v>
      </c>
    </row>
    <row r="71" spans="1:14" x14ac:dyDescent="0.25">
      <c r="A71" s="2">
        <f t="shared" si="1"/>
        <v>64</v>
      </c>
      <c r="B71" t="s">
        <v>65</v>
      </c>
      <c r="C71" s="2">
        <v>36</v>
      </c>
      <c r="D71" s="8">
        <v>7603</v>
      </c>
      <c r="E71" s="10" t="s">
        <v>74</v>
      </c>
      <c r="F71" s="12">
        <v>0.23749999999999999</v>
      </c>
      <c r="G71" s="9" t="s">
        <v>75</v>
      </c>
      <c r="H71" s="9">
        <f t="shared" si="3"/>
        <v>1805.7124999999999</v>
      </c>
      <c r="I71" s="1">
        <v>211.19</v>
      </c>
      <c r="J71" s="1">
        <v>129.04</v>
      </c>
      <c r="K71" s="1">
        <v>92</v>
      </c>
      <c r="L71" s="11">
        <f t="shared" si="0"/>
        <v>144.07666666666668</v>
      </c>
      <c r="M71" s="11">
        <f>N71-H71</f>
        <v>694.28750000000014</v>
      </c>
      <c r="N71" s="11">
        <v>2500</v>
      </c>
    </row>
    <row r="72" spans="1:14" ht="17.25" x14ac:dyDescent="0.4">
      <c r="D72" s="3">
        <v>0</v>
      </c>
      <c r="E72" s="10"/>
      <c r="F72" s="8"/>
      <c r="G72" s="9"/>
      <c r="H72" s="3">
        <v>0</v>
      </c>
      <c r="I72" s="1"/>
      <c r="J72" s="1"/>
      <c r="K72" s="1"/>
    </row>
    <row r="73" spans="1:14" ht="17.25" x14ac:dyDescent="0.4">
      <c r="B73" t="s">
        <v>33</v>
      </c>
      <c r="D73" s="7">
        <f>SUM(D7:D72)</f>
        <v>309264.37</v>
      </c>
      <c r="E73" s="7"/>
      <c r="F73" s="7"/>
      <c r="G73" s="7"/>
      <c r="H73" s="4">
        <f>SUM(H8:H72)</f>
        <v>73450.287874999995</v>
      </c>
      <c r="I73" s="1"/>
      <c r="J73" s="1"/>
      <c r="K73" s="1"/>
      <c r="N73" s="11">
        <f>SUM(N9:N72)</f>
        <v>136716.21950000001</v>
      </c>
    </row>
    <row r="74" spans="1:14" ht="17.25" x14ac:dyDescent="0.4">
      <c r="B74" t="s">
        <v>73</v>
      </c>
      <c r="D74" s="3">
        <v>0</v>
      </c>
      <c r="E74" s="3"/>
      <c r="F74" s="3"/>
      <c r="G74" s="3"/>
      <c r="H74" s="3"/>
      <c r="I74" s="1"/>
      <c r="J74" s="1"/>
      <c r="K74" s="1"/>
    </row>
    <row r="75" spans="1:14" x14ac:dyDescent="0.25">
      <c r="B75" t="s">
        <v>67</v>
      </c>
      <c r="D75" s="1">
        <f>SUM(D73:D74)</f>
        <v>309264.37</v>
      </c>
      <c r="E75" s="1"/>
      <c r="F75" s="1"/>
      <c r="G75" s="1"/>
    </row>
    <row r="76" spans="1:14" x14ac:dyDescent="0.25">
      <c r="D76" s="1"/>
      <c r="E76" s="1"/>
      <c r="F76" s="1"/>
      <c r="G76" s="1"/>
    </row>
    <row r="77" spans="1:14" ht="17.25" x14ac:dyDescent="0.4">
      <c r="B77" t="s">
        <v>68</v>
      </c>
      <c r="C77" t="s">
        <v>98</v>
      </c>
      <c r="D77" s="3">
        <f>C86</f>
        <v>750</v>
      </c>
      <c r="E77" s="3"/>
      <c r="F77" s="16">
        <v>0.23749999999999999</v>
      </c>
      <c r="G77" s="3"/>
      <c r="H77" s="17">
        <v>200</v>
      </c>
      <c r="I77" s="1"/>
      <c r="J77" s="1"/>
      <c r="K77" s="1"/>
    </row>
    <row r="78" spans="1:14" ht="17.25" x14ac:dyDescent="0.4">
      <c r="B78" t="s">
        <v>67</v>
      </c>
      <c r="D78" s="4">
        <f>SUM(D75:D77)</f>
        <v>310014.37</v>
      </c>
      <c r="E78" s="4"/>
      <c r="F78" s="4"/>
      <c r="G78" s="4"/>
      <c r="H78" s="4">
        <f>SUM(H73:H77)</f>
        <v>73650.287874999995</v>
      </c>
      <c r="I78" s="1"/>
      <c r="J78" s="1"/>
      <c r="K78" s="1"/>
    </row>
    <row r="79" spans="1:14" ht="18" thickBot="1" x14ac:dyDescent="0.45">
      <c r="D79" s="4"/>
      <c r="E79" s="4"/>
      <c r="F79" s="4"/>
      <c r="G79" s="4"/>
      <c r="H79" s="4"/>
      <c r="I79" s="1"/>
      <c r="J79" s="1"/>
      <c r="K79" s="1"/>
    </row>
    <row r="80" spans="1:14" ht="18" thickBot="1" x14ac:dyDescent="0.45">
      <c r="B80" t="s">
        <v>68</v>
      </c>
      <c r="C80">
        <v>200</v>
      </c>
      <c r="D80" s="4"/>
      <c r="E80" s="4"/>
      <c r="F80" s="4"/>
      <c r="G80" s="4"/>
      <c r="H80" s="22">
        <v>84402</v>
      </c>
      <c r="I80" s="1"/>
      <c r="J80" s="1"/>
      <c r="K80" s="1"/>
    </row>
    <row r="81" spans="2:11" ht="17.25" x14ac:dyDescent="0.4">
      <c r="B81" t="s">
        <v>71</v>
      </c>
      <c r="C81">
        <v>300</v>
      </c>
      <c r="D81" s="4"/>
      <c r="E81" s="4"/>
      <c r="F81" s="4"/>
      <c r="G81" s="4"/>
      <c r="H81" s="1"/>
      <c r="I81" s="1"/>
      <c r="J81" s="1"/>
      <c r="K81" s="1"/>
    </row>
    <row r="82" spans="2:11" ht="17.25" x14ac:dyDescent="0.4">
      <c r="B82" t="s">
        <v>99</v>
      </c>
      <c r="C82">
        <v>200</v>
      </c>
      <c r="D82" s="4"/>
      <c r="E82" s="4"/>
      <c r="F82" s="4"/>
      <c r="G82" s="4"/>
      <c r="H82" s="4"/>
    </row>
    <row r="83" spans="2:11" ht="17.25" x14ac:dyDescent="0.4">
      <c r="B83" t="s">
        <v>100</v>
      </c>
      <c r="C83">
        <v>25</v>
      </c>
      <c r="D83" s="4"/>
      <c r="E83" s="4"/>
      <c r="F83" s="4"/>
      <c r="G83" s="4"/>
      <c r="H83" s="4"/>
    </row>
    <row r="84" spans="2:11" x14ac:dyDescent="0.25">
      <c r="B84" t="s">
        <v>101</v>
      </c>
      <c r="C84">
        <v>25</v>
      </c>
      <c r="D84" s="1"/>
      <c r="E84" s="1"/>
      <c r="F84" s="1"/>
      <c r="G84" s="1"/>
      <c r="H84" s="1"/>
    </row>
    <row r="85" spans="2:11" x14ac:dyDescent="0.25">
      <c r="D85" s="1"/>
      <c r="E85" s="1"/>
      <c r="F85" s="1"/>
      <c r="G85" s="1"/>
      <c r="H85" s="1"/>
    </row>
    <row r="86" spans="2:11" x14ac:dyDescent="0.25">
      <c r="B86" t="s">
        <v>102</v>
      </c>
      <c r="C86">
        <f>SUM(C80:C85)</f>
        <v>750</v>
      </c>
      <c r="D86" s="1"/>
      <c r="E86" s="1"/>
      <c r="F86" s="1"/>
      <c r="G86" s="1"/>
      <c r="H86" s="1"/>
    </row>
    <row r="87" spans="2:11" x14ac:dyDescent="0.25">
      <c r="D87" s="1"/>
      <c r="E87" s="1"/>
      <c r="F87" s="1"/>
      <c r="G87" s="1"/>
      <c r="H87" s="1"/>
    </row>
    <row r="88" spans="2:11" x14ac:dyDescent="0.25">
      <c r="B88" t="s">
        <v>82</v>
      </c>
    </row>
    <row r="89" spans="2:11" x14ac:dyDescent="0.25">
      <c r="B89" t="s">
        <v>94</v>
      </c>
    </row>
    <row r="90" spans="2:11" x14ac:dyDescent="0.25">
      <c r="B90" t="s">
        <v>93</v>
      </c>
    </row>
    <row r="91" spans="2:11" x14ac:dyDescent="0.25">
      <c r="B91" t="s">
        <v>86</v>
      </c>
    </row>
    <row r="92" spans="2:11" x14ac:dyDescent="0.25">
      <c r="B92" t="s">
        <v>85</v>
      </c>
    </row>
  </sheetData>
  <mergeCells count="1">
    <mergeCell ref="I4:L4"/>
  </mergeCells>
  <printOptions gridLines="1"/>
  <pageMargins left="0" right="0" top="1.5" bottom="0.75" header="1" footer="0.3"/>
  <pageSetup scale="75" orientation="landscape" r:id="rId1"/>
  <headerFooter>
    <oddHeader>&amp;L&amp;"-,Bold"ROTARY DISTRICT 5810
DISTRICT GRANT AWARDS</oddHeader>
    <oddFooter>&amp;L&amp;"-,Bold"&amp;8Rotary/Foundation Chair/24-25 District 5810 Grant Awards Using District 5790 Formula - All Clubs&amp;R&amp;"-,Bold"&amp;8&amp;D  &amp;T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E7502-6B0E-4FC1-9E39-8B9986F6BA3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Using FY 2024 Grant Data</vt:lpstr>
      <vt:lpstr>Sheet1</vt:lpstr>
      <vt:lpstr>'Using FY 2024 Grant Data'!Print_Area</vt:lpstr>
      <vt:lpstr>'Using FY 2024 Grant Data'!Print_Titles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 Turner</dc:creator>
  <cp:lastModifiedBy>Larry Webb</cp:lastModifiedBy>
  <cp:lastPrinted>2024-07-05T18:06:19Z</cp:lastPrinted>
  <dcterms:created xsi:type="dcterms:W3CDTF">2021-10-21T01:56:19Z</dcterms:created>
  <dcterms:modified xsi:type="dcterms:W3CDTF">2024-08-16T18:29:22Z</dcterms:modified>
</cp:coreProperties>
</file>