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B49683E-C195-46F2-AB44-D9913EA3BFE4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H42" i="1" l="1"/>
  <c r="E42" i="1"/>
  <c r="D42" i="1"/>
  <c r="C42" i="1"/>
  <c r="H18" i="1"/>
  <c r="H44" i="1" l="1"/>
  <c r="I18" i="1"/>
  <c r="I44" i="1" s="1"/>
  <c r="E18" i="1" l="1"/>
  <c r="E44" i="1" s="1"/>
  <c r="G37" i="1"/>
  <c r="G34" i="1"/>
  <c r="G56" i="1"/>
  <c r="G57" i="1"/>
  <c r="G29" i="1"/>
  <c r="F5" i="1"/>
  <c r="F18" i="1" s="1"/>
  <c r="F35" i="1"/>
  <c r="F23" i="1"/>
  <c r="F34" i="1"/>
  <c r="F39" i="1"/>
  <c r="F28" i="1"/>
  <c r="F42" i="1" l="1"/>
  <c r="F44" i="1" s="1"/>
  <c r="G42" i="1"/>
  <c r="G5" i="1"/>
  <c r="G18" i="1" s="1"/>
  <c r="G44" i="1" l="1"/>
  <c r="D17" i="1" l="1"/>
  <c r="D8" i="1"/>
  <c r="D6" i="1"/>
  <c r="D5" i="1"/>
  <c r="D10" i="1"/>
  <c r="D18" i="1" l="1"/>
  <c r="D44" i="1" s="1"/>
  <c r="R18" i="1"/>
  <c r="C18" i="1"/>
  <c r="C44" i="1" s="1"/>
  <c r="S18" i="1" l="1"/>
  <c r="T18" i="1" l="1"/>
  <c r="U18" i="1" l="1"/>
</calcChain>
</file>

<file path=xl/sharedStrings.xml><?xml version="1.0" encoding="utf-8"?>
<sst xmlns="http://schemas.openxmlformats.org/spreadsheetml/2006/main" count="89" uniqueCount="82">
  <si>
    <t>District Conference</t>
  </si>
  <si>
    <t>RYLA</t>
  </si>
  <si>
    <t>Interest</t>
  </si>
  <si>
    <t>EXPENSE</t>
  </si>
  <si>
    <t>PDG Advisory meetings</t>
  </si>
  <si>
    <t>Club Visioning</t>
  </si>
  <si>
    <t>Speech Contest</t>
  </si>
  <si>
    <t>RLI Admin &amp; Scholarships</t>
  </si>
  <si>
    <t>TOTAL EXPENSE</t>
  </si>
  <si>
    <t>District Governor Allocation</t>
  </si>
  <si>
    <t>EarlyAct/Interact/Rotaract</t>
  </si>
  <si>
    <t>Increase via Excess DDF</t>
  </si>
  <si>
    <t>Committee Members -- PETS</t>
  </si>
  <si>
    <r>
      <t xml:space="preserve">Budget            </t>
    </r>
    <r>
      <rPr>
        <b/>
        <u/>
        <sz val="11"/>
        <rFont val="Calibri"/>
        <family val="2"/>
        <scheme val="minor"/>
      </rPr>
      <t xml:space="preserve"> FY 2017/18</t>
    </r>
  </si>
  <si>
    <r>
      <t xml:space="preserve">Budget            </t>
    </r>
    <r>
      <rPr>
        <b/>
        <u/>
        <sz val="11"/>
        <rFont val="Calibri"/>
        <family val="2"/>
        <scheme val="minor"/>
      </rPr>
      <t xml:space="preserve"> FY 2016/17</t>
    </r>
  </si>
  <si>
    <r>
      <t xml:space="preserve">Budget            </t>
    </r>
    <r>
      <rPr>
        <b/>
        <u/>
        <sz val="11"/>
        <rFont val="Calibri"/>
        <family val="2"/>
        <scheme val="minor"/>
      </rPr>
      <t xml:space="preserve"> FY 2015/16</t>
    </r>
  </si>
  <si>
    <r>
      <t xml:space="preserve">Budget            </t>
    </r>
    <r>
      <rPr>
        <b/>
        <u/>
        <sz val="11"/>
        <rFont val="Calibri"/>
        <family val="2"/>
        <scheme val="minor"/>
      </rPr>
      <t xml:space="preserve"> FY 2014/15</t>
    </r>
  </si>
  <si>
    <t>G/L #</t>
  </si>
  <si>
    <t>Foundation Development</t>
  </si>
  <si>
    <t>Young Leader Dues Discount</t>
  </si>
  <si>
    <t>Translation Services</t>
  </si>
  <si>
    <t>Richard's FY 2019/20 Notes:</t>
  </si>
  <si>
    <t>District Wide Project</t>
  </si>
  <si>
    <t xml:space="preserve">Youth Exchange </t>
  </si>
  <si>
    <t xml:space="preserve">Foundation Dinner </t>
  </si>
  <si>
    <r>
      <t xml:space="preserve">Actuals            </t>
    </r>
    <r>
      <rPr>
        <b/>
        <u/>
        <sz val="11"/>
        <rFont val="Calibri"/>
        <family val="2"/>
        <scheme val="minor"/>
      </rPr>
      <t xml:space="preserve"> FY 19/20</t>
    </r>
  </si>
  <si>
    <r>
      <t xml:space="preserve">Budget            </t>
    </r>
    <r>
      <rPr>
        <b/>
        <u/>
        <sz val="11"/>
        <rFont val="Calibri"/>
        <family val="2"/>
        <scheme val="minor"/>
      </rPr>
      <t xml:space="preserve"> FY 19/20</t>
    </r>
  </si>
  <si>
    <r>
      <t xml:space="preserve">Actuals            </t>
    </r>
    <r>
      <rPr>
        <b/>
        <u/>
        <sz val="11"/>
        <rFont val="Calibri"/>
        <family val="2"/>
        <scheme val="minor"/>
      </rPr>
      <t xml:space="preserve"> FY 18/19</t>
    </r>
  </si>
  <si>
    <t>DISTRICT 7850 BUDGET FY 21-22</t>
  </si>
  <si>
    <t>J Milne</t>
  </si>
  <si>
    <t>R Fox</t>
  </si>
  <si>
    <t>L Vars</t>
  </si>
  <si>
    <t>M Carrier</t>
  </si>
  <si>
    <t>Dues (1250 members @ $43)</t>
  </si>
  <si>
    <t>Club Dues/NEPETS (40 Clubs @ $280)</t>
  </si>
  <si>
    <t>RYLA Fee (68 @ $385)</t>
  </si>
  <si>
    <t>Visioning (5 @ $100)</t>
  </si>
  <si>
    <t>District Changeover Dinner (60 @ $40)</t>
  </si>
  <si>
    <r>
      <t xml:space="preserve">Budget            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FY 20/21</t>
    </r>
  </si>
  <si>
    <t>Rev Bud  FY 20/21</t>
  </si>
  <si>
    <t>Proposed Budget           FY 21/22</t>
  </si>
  <si>
    <t>Club Dues/Leadership Training $125/Club</t>
  </si>
  <si>
    <t>District Changeover (60 @ $40)</t>
  </si>
  <si>
    <t>Foundation Dinner</t>
  </si>
  <si>
    <t>Depends on the type of NEPETS being held</t>
  </si>
  <si>
    <t>COVID dependant</t>
  </si>
  <si>
    <t>Money in equals money out</t>
  </si>
  <si>
    <t>Will depend on whether we have a virtual presentation ready</t>
  </si>
  <si>
    <r>
      <t>Money in equals money out-</t>
    </r>
    <r>
      <rPr>
        <sz val="11"/>
        <color rgb="FF002060"/>
        <rFont val="Calibri"/>
        <family val="2"/>
        <scheme val="minor"/>
      </rPr>
      <t>hopefully we can do this!</t>
    </r>
  </si>
  <si>
    <t>Will this be virtual in 2021/22?</t>
  </si>
  <si>
    <t>We may still be dealing with COVID restrictions</t>
  </si>
  <si>
    <t>Dependant on COVID restrictions</t>
  </si>
  <si>
    <t>Dependant on whether we have a virtual program or can do some in-person sessions</t>
  </si>
  <si>
    <t>Hopefully we can do this physically in 2022</t>
  </si>
  <si>
    <t>Will we be developing a District Foundation?</t>
  </si>
  <si>
    <t>Environmental project</t>
  </si>
  <si>
    <r>
      <t xml:space="preserve">$11,200 </t>
    </r>
    <r>
      <rPr>
        <sz val="11"/>
        <color theme="1"/>
        <rFont val="Calibri"/>
        <family val="2"/>
        <scheme val="minor"/>
      </rPr>
      <t>decrease depending on NEPETS</t>
    </r>
  </si>
  <si>
    <t>REMARKS</t>
  </si>
  <si>
    <t>NEPETS</t>
  </si>
  <si>
    <t>Actuals 12/31/20</t>
  </si>
  <si>
    <t>Other Revenue</t>
  </si>
  <si>
    <t>40115/7</t>
  </si>
  <si>
    <t>Includes Jay Peak Deposit</t>
  </si>
  <si>
    <t>REVENUE</t>
  </si>
  <si>
    <t>TOTAL REVENUE</t>
  </si>
  <si>
    <t>Administration</t>
  </si>
  <si>
    <t>Many</t>
  </si>
  <si>
    <t xml:space="preserve">Malouin Scholarships (Additional) </t>
  </si>
  <si>
    <t>Membership/New Clubs</t>
  </si>
  <si>
    <t>50321/7</t>
  </si>
  <si>
    <t>Training (incl DTTS &amp;  50361)</t>
  </si>
  <si>
    <t>50355,57,61</t>
  </si>
  <si>
    <t>Travel</t>
  </si>
  <si>
    <t>50106-115</t>
  </si>
  <si>
    <t>50403-6</t>
  </si>
  <si>
    <t>Youth Exchange</t>
  </si>
  <si>
    <t>NET REVENUE</t>
  </si>
  <si>
    <t>Public Relations/Publicity</t>
  </si>
  <si>
    <t>Actual allocation from RI</t>
  </si>
  <si>
    <t xml:space="preserve"> n</t>
  </si>
  <si>
    <t>11,200 decrease depending on COVID impact</t>
  </si>
  <si>
    <t>May be planned as part of the District Conference - Zoom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</si>
</sst>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"/>
  </numFmts>
  <fonts count="2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indexed="12"/>
      <name val="Arial"/>
      <family val="2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9">
    <xf numFmtId="0" fontId="0" fillId="0" borderId="0" xfId="0"/>
    <xf numFmtId="8" fontId="9" fillId="0" borderId="0" xfId="0" applyNumberFormat="1" applyFont="1"/>
    <xf numFmtId="8" fontId="11" fillId="0" borderId="0" xfId="0" applyNumberFormat="1" applyFont="1"/>
    <xf numFmtId="8" fontId="13" fillId="0" borderId="0" xfId="0" applyNumberFormat="1" applyFont="1"/>
    <xf numFmtId="8" fontId="0" fillId="0" borderId="0" xfId="0" applyNumberFormat="1"/>
    <xf numFmtId="8" fontId="1" fillId="0" borderId="0" xfId="0" applyNumberFormat="1" applyFont="1" applyAlignment="1">
      <alignment horizontal="center"/>
    </xf>
    <xf numFmtId="8" fontId="10" fillId="0" borderId="0" xfId="0" applyNumberFormat="1" applyFont="1" applyAlignment="1">
      <alignment horizontal="center" wrapText="1"/>
    </xf>
    <xf numFmtId="8" fontId="17" fillId="0" borderId="0" xfId="0" applyNumberFormat="1" applyFont="1" applyAlignment="1">
      <alignment horizontal="center" wrapText="1"/>
    </xf>
    <xf numFmtId="8" fontId="0" fillId="0" borderId="0" xfId="0" applyNumberFormat="1" applyAlignment="1">
      <alignment wrapText="1"/>
    </xf>
    <xf numFmtId="8" fontId="2" fillId="0" borderId="0" xfId="0" applyNumberFormat="1" applyFont="1" applyAlignment="1">
      <alignment horizontal="left"/>
    </xf>
    <xf numFmtId="8" fontId="11" fillId="0" borderId="0" xfId="0" applyNumberFormat="1" applyFont="1" applyBorder="1"/>
    <xf numFmtId="8" fontId="0" fillId="0" borderId="0" xfId="0" applyNumberFormat="1" applyBorder="1"/>
    <xf numFmtId="8" fontId="0" fillId="0" borderId="0" xfId="0" applyNumberFormat="1" applyAlignment="1">
      <alignment horizontal="left" wrapText="1"/>
    </xf>
    <xf numFmtId="8" fontId="2" fillId="0" borderId="0" xfId="0" applyNumberFormat="1" applyFont="1" applyAlignment="1">
      <alignment horizontal="left" wrapText="1"/>
    </xf>
    <xf numFmtId="8" fontId="0" fillId="0" borderId="0" xfId="0" applyNumberFormat="1" applyFont="1" applyAlignment="1">
      <alignment horizontal="left" wrapText="1"/>
    </xf>
    <xf numFmtId="8" fontId="11" fillId="0" borderId="0" xfId="0" applyNumberFormat="1" applyFont="1" applyAlignment="1">
      <alignment horizontal="right"/>
    </xf>
    <xf numFmtId="8" fontId="11" fillId="0" borderId="0" xfId="0" applyNumberFormat="1" applyFont="1" applyAlignment="1">
      <alignment horizontal="left"/>
    </xf>
    <xf numFmtId="8" fontId="0" fillId="0" borderId="0" xfId="0" applyNumberFormat="1" applyBorder="1" applyAlignment="1">
      <alignment horizontal="left"/>
    </xf>
    <xf numFmtId="8" fontId="0" fillId="0" borderId="0" xfId="0" applyNumberFormat="1" applyBorder="1" applyAlignment="1">
      <alignment horizontal="left" wrapText="1"/>
    </xf>
    <xf numFmtId="8" fontId="11" fillId="0" borderId="0" xfId="0" applyNumberFormat="1" applyFont="1" applyBorder="1" applyAlignment="1">
      <alignment horizontal="left"/>
    </xf>
    <xf numFmtId="8" fontId="0" fillId="0" borderId="0" xfId="0" applyNumberFormat="1" applyBorder="1" applyAlignment="1">
      <alignment wrapText="1"/>
    </xf>
    <xf numFmtId="8" fontId="2" fillId="0" borderId="0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 horizontal="left" wrapText="1"/>
    </xf>
    <xf numFmtId="8" fontId="2" fillId="0" borderId="0" xfId="0" quotePrefix="1" applyNumberFormat="1" applyFont="1" applyBorder="1" applyAlignment="1">
      <alignment horizontal="left"/>
    </xf>
    <xf numFmtId="8" fontId="2" fillId="0" borderId="0" xfId="0" quotePrefix="1" applyNumberFormat="1" applyFont="1" applyBorder="1" applyAlignment="1">
      <alignment horizontal="left" wrapText="1"/>
    </xf>
    <xf numFmtId="8" fontId="3" fillId="0" borderId="0" xfId="0" applyNumberFormat="1" applyFont="1" applyBorder="1" applyAlignment="1">
      <alignment horizontal="left"/>
    </xf>
    <xf numFmtId="8" fontId="3" fillId="0" borderId="0" xfId="0" applyNumberFormat="1" applyFont="1" applyBorder="1" applyAlignment="1">
      <alignment horizontal="left" wrapText="1"/>
    </xf>
    <xf numFmtId="8" fontId="4" fillId="0" borderId="0" xfId="0" quotePrefix="1" applyNumberFormat="1" applyFont="1" applyBorder="1" applyAlignment="1">
      <alignment horizontal="left"/>
    </xf>
    <xf numFmtId="8" fontId="4" fillId="0" borderId="0" xfId="0" quotePrefix="1" applyNumberFormat="1" applyFont="1" applyBorder="1" applyAlignment="1">
      <alignment horizontal="left" wrapText="1"/>
    </xf>
    <xf numFmtId="8" fontId="4" fillId="0" borderId="0" xfId="0" applyNumberFormat="1" applyFont="1" applyBorder="1"/>
    <xf numFmtId="8" fontId="4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 wrapText="1"/>
    </xf>
    <xf numFmtId="8" fontId="5" fillId="0" borderId="0" xfId="0" applyNumberFormat="1" applyFont="1" applyBorder="1" applyAlignment="1">
      <alignment horizontal="left"/>
    </xf>
    <xf numFmtId="8" fontId="1" fillId="0" borderId="0" xfId="0" applyNumberFormat="1" applyFont="1" applyBorder="1"/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8" fontId="17" fillId="0" borderId="0" xfId="0" applyNumberFormat="1" applyFont="1" applyFill="1" applyAlignment="1">
      <alignment horizontal="center" wrapText="1"/>
    </xf>
    <xf numFmtId="8" fontId="2" fillId="0" borderId="0" xfId="0" applyNumberFormat="1" applyFont="1" applyFill="1" applyAlignment="1">
      <alignment horizontal="left"/>
    </xf>
    <xf numFmtId="8" fontId="11" fillId="0" borderId="0" xfId="0" applyNumberFormat="1" applyFont="1" applyFill="1" applyAlignment="1">
      <alignment horizontal="right"/>
    </xf>
    <xf numFmtId="8" fontId="2" fillId="0" borderId="0" xfId="0" applyNumberFormat="1" applyFont="1" applyFill="1" applyBorder="1" applyAlignment="1">
      <alignment horizontal="left"/>
    </xf>
    <xf numFmtId="8" fontId="2" fillId="0" borderId="0" xfId="0" quotePrefix="1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8" fontId="4" fillId="0" borderId="0" xfId="0" quotePrefix="1" applyNumberFormat="1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/>
    </xf>
    <xf numFmtId="8" fontId="5" fillId="0" borderId="0" xfId="0" applyNumberFormat="1" applyFont="1" applyFill="1" applyBorder="1" applyAlignment="1">
      <alignment horizontal="left"/>
    </xf>
    <xf numFmtId="8" fontId="11" fillId="0" borderId="0" xfId="0" applyNumberFormat="1" applyFont="1" applyFill="1"/>
    <xf numFmtId="8" fontId="11" fillId="0" borderId="0" xfId="0" applyNumberFormat="1" applyFont="1" applyFill="1" applyBorder="1"/>
    <xf numFmtId="8" fontId="11" fillId="0" borderId="0" xfId="0" applyNumberFormat="1" applyFont="1" applyFill="1" applyAlignment="1">
      <alignment horizontal="left"/>
    </xf>
    <xf numFmtId="8" fontId="11" fillId="0" borderId="0" xfId="0" applyNumberFormat="1" applyFont="1" applyFill="1" applyBorder="1" applyAlignment="1">
      <alignment horizontal="left"/>
    </xf>
    <xf numFmtId="8" fontId="11" fillId="0" borderId="0" xfId="0" applyNumberFormat="1" applyFont="1" applyAlignment="1">
      <alignment horizontal="right" wrapText="1"/>
    </xf>
    <xf numFmtId="8" fontId="6" fillId="0" borderId="0" xfId="0" applyNumberFormat="1" applyFont="1" applyFill="1"/>
    <xf numFmtId="8" fontId="8" fillId="0" borderId="0" xfId="0" applyNumberFormat="1" applyFont="1" applyFill="1" applyAlignment="1">
      <alignment horizontal="left"/>
    </xf>
    <xf numFmtId="8" fontId="6" fillId="0" borderId="0" xfId="0" applyNumberFormat="1" applyFont="1" applyFill="1" applyAlignment="1">
      <alignment horizontal="left"/>
    </xf>
    <xf numFmtId="8" fontId="6" fillId="0" borderId="0" xfId="0" applyNumberFormat="1" applyFont="1" applyFill="1" applyBorder="1" applyAlignment="1">
      <alignment horizontal="left"/>
    </xf>
    <xf numFmtId="8" fontId="6" fillId="0" borderId="0" xfId="0" applyNumberFormat="1" applyFont="1" applyFill="1" applyBorder="1"/>
    <xf numFmtId="8" fontId="8" fillId="0" borderId="0" xfId="0" applyNumberFormat="1" applyFont="1" applyFill="1" applyBorder="1" applyAlignment="1">
      <alignment horizontal="left"/>
    </xf>
    <xf numFmtId="8" fontId="8" fillId="0" borderId="0" xfId="0" quotePrefix="1" applyNumberFormat="1" applyFont="1" applyFill="1" applyBorder="1" applyAlignment="1">
      <alignment horizontal="left"/>
    </xf>
    <xf numFmtId="8" fontId="14" fillId="0" borderId="0" xfId="0" applyNumberFormat="1" applyFont="1" applyFill="1" applyBorder="1" applyAlignment="1">
      <alignment horizontal="left"/>
    </xf>
    <xf numFmtId="8" fontId="15" fillId="0" borderId="0" xfId="0" quotePrefix="1" applyNumberFormat="1" applyFont="1" applyFill="1" applyBorder="1" applyAlignment="1">
      <alignment horizontal="left"/>
    </xf>
    <xf numFmtId="8" fontId="15" fillId="0" borderId="0" xfId="0" applyNumberFormat="1" applyFont="1" applyFill="1" applyBorder="1" applyAlignment="1">
      <alignment horizontal="left"/>
    </xf>
    <xf numFmtId="8" fontId="16" fillId="0" borderId="0" xfId="0" applyNumberFormat="1" applyFont="1" applyFill="1" applyBorder="1" applyAlignment="1">
      <alignment horizontal="left"/>
    </xf>
    <xf numFmtId="8" fontId="17" fillId="0" borderId="0" xfId="0" applyNumberFormat="1" applyFont="1" applyFill="1" applyAlignment="1">
      <alignment horizontal="center"/>
    </xf>
    <xf numFmtId="6" fontId="11" fillId="0" borderId="1" xfId="1" applyNumberFormat="1" applyFont="1" applyFill="1" applyBorder="1"/>
    <xf numFmtId="6" fontId="11" fillId="0" borderId="0" xfId="0" applyNumberFormat="1" applyFont="1" applyFill="1"/>
    <xf numFmtId="6" fontId="2" fillId="0" borderId="0" xfId="0" applyNumberFormat="1" applyFont="1" applyFill="1" applyAlignment="1">
      <alignment horizontal="left"/>
    </xf>
    <xf numFmtId="6" fontId="2" fillId="0" borderId="0" xfId="0" applyNumberFormat="1" applyFont="1" applyAlignment="1">
      <alignment horizontal="left"/>
    </xf>
    <xf numFmtId="6" fontId="11" fillId="0" borderId="0" xfId="0" applyNumberFormat="1" applyFont="1"/>
    <xf numFmtId="6" fontId="11" fillId="0" borderId="0" xfId="1" applyNumberFormat="1" applyFont="1"/>
    <xf numFmtId="6" fontId="11" fillId="0" borderId="0" xfId="0" applyNumberFormat="1" applyFont="1" applyBorder="1"/>
    <xf numFmtId="6" fontId="11" fillId="0" borderId="1" xfId="0" applyNumberFormat="1" applyFont="1" applyFill="1" applyBorder="1"/>
    <xf numFmtId="6" fontId="11" fillId="0" borderId="1" xfId="1" applyNumberFormat="1" applyFont="1" applyBorder="1"/>
    <xf numFmtId="6" fontId="11" fillId="0" borderId="1" xfId="0" applyNumberFormat="1" applyFont="1" applyBorder="1"/>
    <xf numFmtId="6" fontId="11" fillId="0" borderId="0" xfId="0" applyNumberFormat="1" applyFont="1" applyAlignment="1">
      <alignment horizontal="right"/>
    </xf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3" fontId="19" fillId="0" borderId="0" xfId="2" applyFont="1"/>
    <xf numFmtId="43" fontId="19" fillId="0" borderId="0" xfId="2" applyFont="1" applyAlignment="1">
      <alignment horizontal="left"/>
    </xf>
    <xf numFmtId="43" fontId="2" fillId="0" borderId="0" xfId="2" applyFont="1" applyAlignment="1">
      <alignment horizontal="left"/>
    </xf>
    <xf numFmtId="43" fontId="20" fillId="0" borderId="0" xfId="2" applyFont="1" applyAlignment="1">
      <alignment horizontal="left"/>
    </xf>
    <xf numFmtId="43" fontId="4" fillId="0" borderId="0" xfId="2" applyFont="1" applyAlignment="1">
      <alignment horizontal="left"/>
    </xf>
    <xf numFmtId="43" fontId="19" fillId="0" borderId="0" xfId="2" applyFont="1" applyBorder="1" applyAlignment="1">
      <alignment horizontal="left"/>
    </xf>
    <xf numFmtId="43" fontId="19" fillId="0" borderId="0" xfId="2" applyFont="1" applyBorder="1"/>
    <xf numFmtId="43" fontId="2" fillId="0" borderId="0" xfId="2" applyFont="1" applyBorder="1" applyAlignment="1">
      <alignment horizontal="left"/>
    </xf>
    <xf numFmtId="43" fontId="2" fillId="0" borderId="0" xfId="2" quotePrefix="1" applyFont="1" applyBorder="1" applyAlignment="1">
      <alignment horizontal="left"/>
    </xf>
    <xf numFmtId="43" fontId="3" fillId="0" borderId="0" xfId="2" applyFont="1" applyBorder="1" applyAlignment="1">
      <alignment horizontal="left"/>
    </xf>
    <xf numFmtId="43" fontId="4" fillId="0" borderId="0" xfId="2" quotePrefix="1" applyFont="1" applyBorder="1" applyAlignment="1">
      <alignment horizontal="left"/>
    </xf>
    <xf numFmtId="43" fontId="4" fillId="0" borderId="0" xfId="2" applyFont="1" applyBorder="1" applyAlignment="1">
      <alignment horizontal="left"/>
    </xf>
    <xf numFmtId="38" fontId="11" fillId="0" borderId="0" xfId="1" applyNumberFormat="1" applyFont="1" applyFill="1"/>
    <xf numFmtId="38" fontId="11" fillId="0" borderId="0" xfId="0" applyNumberFormat="1" applyFont="1" applyFill="1"/>
    <xf numFmtId="38" fontId="11" fillId="0" borderId="0" xfId="0" applyNumberFormat="1" applyFont="1" applyFill="1" applyBorder="1"/>
    <xf numFmtId="3" fontId="11" fillId="0" borderId="0" xfId="1" applyNumberFormat="1" applyFont="1" applyFill="1"/>
    <xf numFmtId="3" fontId="0" fillId="0" borderId="0" xfId="0" applyNumberFormat="1"/>
    <xf numFmtId="165" fontId="11" fillId="0" borderId="0" xfId="1" applyNumberFormat="1" applyFont="1" applyFill="1"/>
    <xf numFmtId="165" fontId="11" fillId="0" borderId="0" xfId="0" applyNumberFormat="1" applyFont="1" applyFill="1"/>
    <xf numFmtId="0" fontId="22" fillId="0" borderId="0" xfId="0" applyNumberFormat="1" applyFont="1" applyAlignment="1">
      <alignment horizontal="left"/>
    </xf>
    <xf numFmtId="43" fontId="23" fillId="0" borderId="0" xfId="2" applyFont="1" applyAlignment="1">
      <alignment horizontal="left"/>
    </xf>
    <xf numFmtId="164" fontId="17" fillId="0" borderId="0" xfId="0" applyNumberFormat="1" applyFont="1" applyFill="1" applyAlignment="1">
      <alignment horizontal="center" wrapText="1"/>
    </xf>
    <xf numFmtId="3" fontId="6" fillId="0" borderId="0" xfId="1" applyNumberFormat="1" applyFont="1" applyFill="1"/>
    <xf numFmtId="0" fontId="0" fillId="0" borderId="0" xfId="0" applyNumberFormat="1" applyFill="1" applyAlignment="1">
      <alignment horizontal="center"/>
    </xf>
    <xf numFmtId="0" fontId="6" fillId="0" borderId="0" xfId="0" applyFont="1"/>
    <xf numFmtId="0" fontId="24" fillId="0" borderId="0" xfId="0" applyFont="1"/>
    <xf numFmtId="0" fontId="21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26" fillId="0" borderId="0" xfId="0" applyFont="1"/>
    <xf numFmtId="38" fontId="0" fillId="0" borderId="0" xfId="0" applyNumberFormat="1"/>
    <xf numFmtId="0" fontId="0" fillId="0" borderId="0" xfId="0" applyNumberFormat="1" applyFont="1" applyAlignment="1">
      <alignment horizontal="center"/>
    </xf>
    <xf numFmtId="3" fontId="11" fillId="0" borderId="0" xfId="0" applyNumberFormat="1" applyFont="1" applyFill="1"/>
    <xf numFmtId="3" fontId="0" fillId="0" borderId="0" xfId="1" applyNumberFormat="1" applyFont="1"/>
    <xf numFmtId="165" fontId="11" fillId="0" borderId="0" xfId="0" applyNumberFormat="1" applyFont="1" applyFill="1" applyBorder="1"/>
    <xf numFmtId="3" fontId="11" fillId="2" borderId="0" xfId="0" applyNumberFormat="1" applyFont="1" applyFill="1"/>
    <xf numFmtId="6" fontId="11" fillId="2" borderId="1" xfId="1" applyNumberFormat="1" applyFont="1" applyFill="1" applyBorder="1"/>
    <xf numFmtId="0" fontId="11" fillId="2" borderId="0" xfId="0" applyFont="1" applyFill="1"/>
    <xf numFmtId="38" fontId="11" fillId="2" borderId="0" xfId="0" applyNumberFormat="1" applyFont="1" applyFill="1"/>
    <xf numFmtId="38" fontId="11" fillId="2" borderId="0" xfId="1" applyNumberFormat="1" applyFont="1" applyFill="1"/>
    <xf numFmtId="38" fontId="0" fillId="0" borderId="0" xfId="0" applyNumberFormat="1" applyFont="1" applyFill="1"/>
    <xf numFmtId="3" fontId="0" fillId="3" borderId="0" xfId="0" applyNumberFormat="1" applyFill="1"/>
    <xf numFmtId="38" fontId="11" fillId="3" borderId="0" xfId="0" applyNumberFormat="1" applyFont="1" applyFill="1"/>
    <xf numFmtId="3" fontId="11" fillId="3" borderId="0" xfId="1" applyNumberFormat="1" applyFont="1" applyFill="1"/>
    <xf numFmtId="3" fontId="12" fillId="0" borderId="0" xfId="1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0"/>
  <sheetViews>
    <sheetView tabSelected="1" workbookViewId="0">
      <pane xSplit="2" ySplit="2" topLeftCell="G39" activePane="bottomRight" state="frozen"/>
      <selection pane="topRight" activeCell="D1" sqref="D1"/>
      <selection pane="bottomLeft" activeCell="A3" sqref="A3"/>
      <selection pane="bottomRight" activeCell="J45" sqref="J45"/>
    </sheetView>
  </sheetViews>
  <sheetFormatPr defaultRowHeight="15" x14ac:dyDescent="0.25"/>
  <cols>
    <col min="1" max="1" width="10.85546875" style="35" hidden="1" customWidth="1"/>
    <col min="2" max="2" width="38.42578125" style="85" customWidth="1"/>
    <col min="3" max="3" width="9.42578125" style="46" customWidth="1"/>
    <col min="4" max="5" width="10.42578125" style="46" bestFit="1" customWidth="1"/>
    <col min="6" max="6" width="10.85546875" style="74" customWidth="1"/>
    <col min="7" max="8" width="10" style="51" customWidth="1"/>
    <col min="9" max="9" width="12.85546875" style="85" customWidth="1"/>
    <col min="10" max="10" width="59.85546875" customWidth="1"/>
    <col min="11" max="11" width="48" style="51" customWidth="1"/>
    <col min="14" max="14" width="0.28515625" style="4" hidden="1" customWidth="1"/>
    <col min="18" max="20" width="12.5703125" style="2" hidden="1" customWidth="1"/>
    <col min="21" max="21" width="0.140625" style="2" hidden="1" customWidth="1"/>
    <col min="22" max="22" width="9.28515625" style="4" bestFit="1" customWidth="1"/>
    <col min="23" max="23" width="9.85546875" style="4" bestFit="1" customWidth="1"/>
    <col min="24" max="24" width="8.7109375" style="4"/>
    <col min="25" max="25" width="9.85546875" style="4" bestFit="1" customWidth="1"/>
    <col min="26" max="263" width="8.7109375" style="4"/>
    <col min="264" max="264" width="31.7109375" style="4" customWidth="1"/>
    <col min="265" max="269" width="14.28515625" style="4" customWidth="1"/>
    <col min="270" max="519" width="8.7109375" style="4"/>
    <col min="520" max="520" width="31.7109375" style="4" customWidth="1"/>
    <col min="521" max="525" width="14.28515625" style="4" customWidth="1"/>
    <col min="526" max="775" width="8.7109375" style="4"/>
    <col min="776" max="776" width="31.7109375" style="4" customWidth="1"/>
    <col min="777" max="781" width="14.28515625" style="4" customWidth="1"/>
    <col min="782" max="1031" width="8.7109375" style="4"/>
    <col min="1032" max="1032" width="31.7109375" style="4" customWidth="1"/>
    <col min="1033" max="1037" width="14.28515625" style="4" customWidth="1"/>
    <col min="1038" max="1287" width="8.7109375" style="4"/>
    <col min="1288" max="1288" width="31.7109375" style="4" customWidth="1"/>
    <col min="1289" max="1293" width="14.28515625" style="4" customWidth="1"/>
    <col min="1294" max="1543" width="8.7109375" style="4"/>
    <col min="1544" max="1544" width="31.7109375" style="4" customWidth="1"/>
    <col min="1545" max="1549" width="14.28515625" style="4" customWidth="1"/>
    <col min="1550" max="1799" width="8.7109375" style="4"/>
    <col min="1800" max="1800" width="31.7109375" style="4" customWidth="1"/>
    <col min="1801" max="1805" width="14.28515625" style="4" customWidth="1"/>
    <col min="1806" max="2055" width="8.7109375" style="4"/>
    <col min="2056" max="2056" width="31.7109375" style="4" customWidth="1"/>
    <col min="2057" max="2061" width="14.28515625" style="4" customWidth="1"/>
    <col min="2062" max="2311" width="8.7109375" style="4"/>
    <col min="2312" max="2312" width="31.7109375" style="4" customWidth="1"/>
    <col min="2313" max="2317" width="14.28515625" style="4" customWidth="1"/>
    <col min="2318" max="2567" width="8.7109375" style="4"/>
    <col min="2568" max="2568" width="31.7109375" style="4" customWidth="1"/>
    <col min="2569" max="2573" width="14.28515625" style="4" customWidth="1"/>
    <col min="2574" max="2823" width="8.7109375" style="4"/>
    <col min="2824" max="2824" width="31.7109375" style="4" customWidth="1"/>
    <col min="2825" max="2829" width="14.28515625" style="4" customWidth="1"/>
    <col min="2830" max="3079" width="8.7109375" style="4"/>
    <col min="3080" max="3080" width="31.7109375" style="4" customWidth="1"/>
    <col min="3081" max="3085" width="14.28515625" style="4" customWidth="1"/>
    <col min="3086" max="3335" width="8.7109375" style="4"/>
    <col min="3336" max="3336" width="31.7109375" style="4" customWidth="1"/>
    <col min="3337" max="3341" width="14.28515625" style="4" customWidth="1"/>
    <col min="3342" max="3591" width="8.7109375" style="4"/>
    <col min="3592" max="3592" width="31.7109375" style="4" customWidth="1"/>
    <col min="3593" max="3597" width="14.28515625" style="4" customWidth="1"/>
    <col min="3598" max="3847" width="8.7109375" style="4"/>
    <col min="3848" max="3848" width="31.7109375" style="4" customWidth="1"/>
    <col min="3849" max="3853" width="14.28515625" style="4" customWidth="1"/>
    <col min="3854" max="4103" width="8.7109375" style="4"/>
    <col min="4104" max="4104" width="31.7109375" style="4" customWidth="1"/>
    <col min="4105" max="4109" width="14.28515625" style="4" customWidth="1"/>
    <col min="4110" max="4359" width="8.7109375" style="4"/>
    <col min="4360" max="4360" width="31.7109375" style="4" customWidth="1"/>
    <col min="4361" max="4365" width="14.28515625" style="4" customWidth="1"/>
    <col min="4366" max="4615" width="8.7109375" style="4"/>
    <col min="4616" max="4616" width="31.7109375" style="4" customWidth="1"/>
    <col min="4617" max="4621" width="14.28515625" style="4" customWidth="1"/>
    <col min="4622" max="4871" width="8.7109375" style="4"/>
    <col min="4872" max="4872" width="31.7109375" style="4" customWidth="1"/>
    <col min="4873" max="4877" width="14.28515625" style="4" customWidth="1"/>
    <col min="4878" max="5127" width="8.7109375" style="4"/>
    <col min="5128" max="5128" width="31.7109375" style="4" customWidth="1"/>
    <col min="5129" max="5133" width="14.28515625" style="4" customWidth="1"/>
    <col min="5134" max="5383" width="8.7109375" style="4"/>
    <col min="5384" max="5384" width="31.7109375" style="4" customWidth="1"/>
    <col min="5385" max="5389" width="14.28515625" style="4" customWidth="1"/>
    <col min="5390" max="5639" width="8.7109375" style="4"/>
    <col min="5640" max="5640" width="31.7109375" style="4" customWidth="1"/>
    <col min="5641" max="5645" width="14.28515625" style="4" customWidth="1"/>
    <col min="5646" max="5895" width="8.7109375" style="4"/>
    <col min="5896" max="5896" width="31.7109375" style="4" customWidth="1"/>
    <col min="5897" max="5901" width="14.28515625" style="4" customWidth="1"/>
    <col min="5902" max="6151" width="8.7109375" style="4"/>
    <col min="6152" max="6152" width="31.7109375" style="4" customWidth="1"/>
    <col min="6153" max="6157" width="14.28515625" style="4" customWidth="1"/>
    <col min="6158" max="6407" width="8.7109375" style="4"/>
    <col min="6408" max="6408" width="31.7109375" style="4" customWidth="1"/>
    <col min="6409" max="6413" width="14.28515625" style="4" customWidth="1"/>
    <col min="6414" max="6663" width="8.7109375" style="4"/>
    <col min="6664" max="6664" width="31.7109375" style="4" customWidth="1"/>
    <col min="6665" max="6669" width="14.28515625" style="4" customWidth="1"/>
    <col min="6670" max="6919" width="8.7109375" style="4"/>
    <col min="6920" max="6920" width="31.7109375" style="4" customWidth="1"/>
    <col min="6921" max="6925" width="14.28515625" style="4" customWidth="1"/>
    <col min="6926" max="7175" width="8.7109375" style="4"/>
    <col min="7176" max="7176" width="31.7109375" style="4" customWidth="1"/>
    <col min="7177" max="7181" width="14.28515625" style="4" customWidth="1"/>
    <col min="7182" max="7431" width="8.7109375" style="4"/>
    <col min="7432" max="7432" width="31.7109375" style="4" customWidth="1"/>
    <col min="7433" max="7437" width="14.28515625" style="4" customWidth="1"/>
    <col min="7438" max="7687" width="8.7109375" style="4"/>
    <col min="7688" max="7688" width="31.7109375" style="4" customWidth="1"/>
    <col min="7689" max="7693" width="14.28515625" style="4" customWidth="1"/>
    <col min="7694" max="7943" width="8.7109375" style="4"/>
    <col min="7944" max="7944" width="31.7109375" style="4" customWidth="1"/>
    <col min="7945" max="7949" width="14.28515625" style="4" customWidth="1"/>
    <col min="7950" max="8199" width="8.7109375" style="4"/>
    <col min="8200" max="8200" width="31.7109375" style="4" customWidth="1"/>
    <col min="8201" max="8205" width="14.28515625" style="4" customWidth="1"/>
    <col min="8206" max="8455" width="8.7109375" style="4"/>
    <col min="8456" max="8456" width="31.7109375" style="4" customWidth="1"/>
    <col min="8457" max="8461" width="14.28515625" style="4" customWidth="1"/>
    <col min="8462" max="8711" width="8.7109375" style="4"/>
    <col min="8712" max="8712" width="31.7109375" style="4" customWidth="1"/>
    <col min="8713" max="8717" width="14.28515625" style="4" customWidth="1"/>
    <col min="8718" max="8967" width="8.7109375" style="4"/>
    <col min="8968" max="8968" width="31.7109375" style="4" customWidth="1"/>
    <col min="8969" max="8973" width="14.28515625" style="4" customWidth="1"/>
    <col min="8974" max="9223" width="8.7109375" style="4"/>
    <col min="9224" max="9224" width="31.7109375" style="4" customWidth="1"/>
    <col min="9225" max="9229" width="14.28515625" style="4" customWidth="1"/>
    <col min="9230" max="9479" width="8.7109375" style="4"/>
    <col min="9480" max="9480" width="31.7109375" style="4" customWidth="1"/>
    <col min="9481" max="9485" width="14.28515625" style="4" customWidth="1"/>
    <col min="9486" max="9735" width="8.7109375" style="4"/>
    <col min="9736" max="9736" width="31.7109375" style="4" customWidth="1"/>
    <col min="9737" max="9741" width="14.28515625" style="4" customWidth="1"/>
    <col min="9742" max="9991" width="8.7109375" style="4"/>
    <col min="9992" max="9992" width="31.7109375" style="4" customWidth="1"/>
    <col min="9993" max="9997" width="14.28515625" style="4" customWidth="1"/>
    <col min="9998" max="10247" width="8.7109375" style="4"/>
    <col min="10248" max="10248" width="31.7109375" style="4" customWidth="1"/>
    <col min="10249" max="10253" width="14.28515625" style="4" customWidth="1"/>
    <col min="10254" max="10503" width="8.7109375" style="4"/>
    <col min="10504" max="10504" width="31.7109375" style="4" customWidth="1"/>
    <col min="10505" max="10509" width="14.28515625" style="4" customWidth="1"/>
    <col min="10510" max="10759" width="8.7109375" style="4"/>
    <col min="10760" max="10760" width="31.7109375" style="4" customWidth="1"/>
    <col min="10761" max="10765" width="14.28515625" style="4" customWidth="1"/>
    <col min="10766" max="11015" width="8.7109375" style="4"/>
    <col min="11016" max="11016" width="31.7109375" style="4" customWidth="1"/>
    <col min="11017" max="11021" width="14.28515625" style="4" customWidth="1"/>
    <col min="11022" max="11271" width="8.7109375" style="4"/>
    <col min="11272" max="11272" width="31.7109375" style="4" customWidth="1"/>
    <col min="11273" max="11277" width="14.28515625" style="4" customWidth="1"/>
    <col min="11278" max="11527" width="8.7109375" style="4"/>
    <col min="11528" max="11528" width="31.7109375" style="4" customWidth="1"/>
    <col min="11529" max="11533" width="14.28515625" style="4" customWidth="1"/>
    <col min="11534" max="11783" width="8.7109375" style="4"/>
    <col min="11784" max="11784" width="31.7109375" style="4" customWidth="1"/>
    <col min="11785" max="11789" width="14.28515625" style="4" customWidth="1"/>
    <col min="11790" max="12039" width="8.7109375" style="4"/>
    <col min="12040" max="12040" width="31.7109375" style="4" customWidth="1"/>
    <col min="12041" max="12045" width="14.28515625" style="4" customWidth="1"/>
    <col min="12046" max="12295" width="8.7109375" style="4"/>
    <col min="12296" max="12296" width="31.7109375" style="4" customWidth="1"/>
    <col min="12297" max="12301" width="14.28515625" style="4" customWidth="1"/>
    <col min="12302" max="12551" width="8.7109375" style="4"/>
    <col min="12552" max="12552" width="31.7109375" style="4" customWidth="1"/>
    <col min="12553" max="12557" width="14.28515625" style="4" customWidth="1"/>
    <col min="12558" max="12807" width="8.7109375" style="4"/>
    <col min="12808" max="12808" width="31.7109375" style="4" customWidth="1"/>
    <col min="12809" max="12813" width="14.28515625" style="4" customWidth="1"/>
    <col min="12814" max="13063" width="8.7109375" style="4"/>
    <col min="13064" max="13064" width="31.7109375" style="4" customWidth="1"/>
    <col min="13065" max="13069" width="14.28515625" style="4" customWidth="1"/>
    <col min="13070" max="13319" width="8.7109375" style="4"/>
    <col min="13320" max="13320" width="31.7109375" style="4" customWidth="1"/>
    <col min="13321" max="13325" width="14.28515625" style="4" customWidth="1"/>
    <col min="13326" max="13575" width="8.7109375" style="4"/>
    <col min="13576" max="13576" width="31.7109375" style="4" customWidth="1"/>
    <col min="13577" max="13581" width="14.28515625" style="4" customWidth="1"/>
    <col min="13582" max="13831" width="8.7109375" style="4"/>
    <col min="13832" max="13832" width="31.7109375" style="4" customWidth="1"/>
    <col min="13833" max="13837" width="14.28515625" style="4" customWidth="1"/>
    <col min="13838" max="14087" width="8.7109375" style="4"/>
    <col min="14088" max="14088" width="31.7109375" style="4" customWidth="1"/>
    <col min="14089" max="14093" width="14.28515625" style="4" customWidth="1"/>
    <col min="14094" max="14343" width="8.7109375" style="4"/>
    <col min="14344" max="14344" width="31.7109375" style="4" customWidth="1"/>
    <col min="14345" max="14349" width="14.28515625" style="4" customWidth="1"/>
    <col min="14350" max="14599" width="8.7109375" style="4"/>
    <col min="14600" max="14600" width="31.7109375" style="4" customWidth="1"/>
    <col min="14601" max="14605" width="14.28515625" style="4" customWidth="1"/>
    <col min="14606" max="14855" width="8.7109375" style="4"/>
    <col min="14856" max="14856" width="31.7109375" style="4" customWidth="1"/>
    <col min="14857" max="14861" width="14.28515625" style="4" customWidth="1"/>
    <col min="14862" max="15111" width="8.7109375" style="4"/>
    <col min="15112" max="15112" width="31.7109375" style="4" customWidth="1"/>
    <col min="15113" max="15117" width="14.28515625" style="4" customWidth="1"/>
    <col min="15118" max="15367" width="8.7109375" style="4"/>
    <col min="15368" max="15368" width="31.7109375" style="4" customWidth="1"/>
    <col min="15369" max="15373" width="14.28515625" style="4" customWidth="1"/>
    <col min="15374" max="15623" width="8.7109375" style="4"/>
    <col min="15624" max="15624" width="31.7109375" style="4" customWidth="1"/>
    <col min="15625" max="15629" width="14.28515625" style="4" customWidth="1"/>
    <col min="15630" max="15879" width="8.7109375" style="4"/>
    <col min="15880" max="15880" width="31.7109375" style="4" customWidth="1"/>
    <col min="15881" max="15885" width="14.28515625" style="4" customWidth="1"/>
    <col min="15886" max="16135" width="8.7109375" style="4"/>
    <col min="16136" max="16136" width="31.7109375" style="4" customWidth="1"/>
    <col min="16137" max="16141" width="14.28515625" style="4" customWidth="1"/>
    <col min="16142" max="16378" width="8.7109375" style="4"/>
    <col min="16379" max="16384" width="8.7109375" style="4" customWidth="1"/>
  </cols>
  <sheetData>
    <row r="1" spans="1:21" ht="21.75" customHeight="1" x14ac:dyDescent="0.3">
      <c r="B1" s="104" t="s">
        <v>28</v>
      </c>
      <c r="C1" s="62" t="s">
        <v>31</v>
      </c>
      <c r="D1" s="62" t="s">
        <v>30</v>
      </c>
      <c r="E1" s="62" t="s">
        <v>30</v>
      </c>
      <c r="F1" s="62" t="s">
        <v>29</v>
      </c>
      <c r="G1" s="62" t="s">
        <v>29</v>
      </c>
      <c r="H1" s="62" t="s">
        <v>29</v>
      </c>
      <c r="I1" s="62" t="s">
        <v>32</v>
      </c>
      <c r="J1" s="111" t="s">
        <v>57</v>
      </c>
      <c r="K1" s="62"/>
      <c r="N1" s="1"/>
      <c r="R1" s="3"/>
      <c r="S1" s="3"/>
      <c r="U1" s="5"/>
    </row>
    <row r="2" spans="1:21" ht="45" customHeight="1" x14ac:dyDescent="0.25">
      <c r="A2" s="34" t="s">
        <v>17</v>
      </c>
      <c r="C2" s="37" t="s">
        <v>27</v>
      </c>
      <c r="D2" s="37" t="s">
        <v>26</v>
      </c>
      <c r="E2" s="37" t="s">
        <v>25</v>
      </c>
      <c r="F2" s="106" t="s">
        <v>38</v>
      </c>
      <c r="G2" s="37" t="s">
        <v>39</v>
      </c>
      <c r="H2" s="37" t="s">
        <v>59</v>
      </c>
      <c r="I2" s="37" t="s">
        <v>40</v>
      </c>
      <c r="J2" s="37" t="s">
        <v>79</v>
      </c>
      <c r="K2" s="37"/>
      <c r="N2" s="6" t="s">
        <v>21</v>
      </c>
      <c r="R2" s="7" t="s">
        <v>13</v>
      </c>
      <c r="S2" s="7" t="s">
        <v>14</v>
      </c>
      <c r="T2" s="7" t="s">
        <v>15</v>
      </c>
      <c r="U2" s="7" t="s">
        <v>16</v>
      </c>
    </row>
    <row r="3" spans="1:21" x14ac:dyDescent="0.25">
      <c r="F3" s="46"/>
      <c r="G3" s="64"/>
      <c r="H3" s="64"/>
      <c r="I3" s="51"/>
      <c r="K3" s="46"/>
      <c r="N3" s="8"/>
    </row>
    <row r="4" spans="1:21" x14ac:dyDescent="0.25">
      <c r="B4" s="105" t="s">
        <v>63</v>
      </c>
      <c r="C4" s="65"/>
      <c r="D4" s="65"/>
      <c r="E4" s="65"/>
      <c r="F4" s="46"/>
      <c r="G4" s="64"/>
      <c r="H4" s="64"/>
      <c r="I4" s="51"/>
      <c r="K4" s="46"/>
      <c r="N4" s="8"/>
      <c r="R4" s="66"/>
      <c r="S4" s="66"/>
      <c r="T4" s="66"/>
      <c r="U4" s="67"/>
    </row>
    <row r="5" spans="1:21" ht="13.5" customHeight="1" x14ac:dyDescent="0.25">
      <c r="A5" s="35">
        <v>40210</v>
      </c>
      <c r="B5" s="86" t="s">
        <v>41</v>
      </c>
      <c r="C5" s="118">
        <v>4875</v>
      </c>
      <c r="D5" s="102">
        <f>SUM(250*41)</f>
        <v>10250</v>
      </c>
      <c r="E5" s="102">
        <v>10000</v>
      </c>
      <c r="F5" s="102">
        <f>SUM(250*41)</f>
        <v>10250</v>
      </c>
      <c r="G5" s="103">
        <f>+F5/2</f>
        <v>5125</v>
      </c>
      <c r="H5" s="103">
        <v>8017.5</v>
      </c>
      <c r="I5" s="102">
        <v>5000</v>
      </c>
      <c r="K5"/>
      <c r="N5"/>
      <c r="R5" s="68">
        <v>10500</v>
      </c>
      <c r="S5" s="69">
        <v>10500</v>
      </c>
      <c r="T5" s="69">
        <v>10500</v>
      </c>
      <c r="U5" s="69">
        <v>10500</v>
      </c>
    </row>
    <row r="6" spans="1:21" ht="16.5" customHeight="1" x14ac:dyDescent="0.25">
      <c r="A6" s="35">
        <v>40220</v>
      </c>
      <c r="B6" s="86" t="s">
        <v>34</v>
      </c>
      <c r="C6" s="98">
        <v>10450</v>
      </c>
      <c r="D6" s="97">
        <f>SUM(275*41)</f>
        <v>11275</v>
      </c>
      <c r="E6" s="97">
        <v>10987.5</v>
      </c>
      <c r="F6" s="97">
        <v>11480</v>
      </c>
      <c r="G6" s="98">
        <v>5740</v>
      </c>
      <c r="H6" s="98">
        <v>5600</v>
      </c>
      <c r="I6" s="119">
        <v>11200</v>
      </c>
      <c r="J6" t="s">
        <v>44</v>
      </c>
      <c r="K6"/>
      <c r="N6"/>
      <c r="R6" s="68">
        <v>11550</v>
      </c>
      <c r="S6" s="67">
        <v>11550</v>
      </c>
      <c r="T6" s="67">
        <v>11275</v>
      </c>
      <c r="U6" s="67">
        <v>11718</v>
      </c>
    </row>
    <row r="7" spans="1:21" ht="14.25" customHeight="1" x14ac:dyDescent="0.25">
      <c r="A7" s="35" t="s">
        <v>61</v>
      </c>
      <c r="B7" s="86" t="s">
        <v>0</v>
      </c>
      <c r="C7" s="99">
        <v>21165</v>
      </c>
      <c r="D7" s="97">
        <v>20000</v>
      </c>
      <c r="E7" s="97">
        <v>4950</v>
      </c>
      <c r="F7" s="97">
        <v>20000</v>
      </c>
      <c r="G7" s="98">
        <v>2500</v>
      </c>
      <c r="H7" s="98">
        <v>0</v>
      </c>
      <c r="I7" s="100">
        <v>20000</v>
      </c>
      <c r="J7" t="s">
        <v>62</v>
      </c>
      <c r="K7"/>
      <c r="N7"/>
      <c r="R7" s="68">
        <v>20000</v>
      </c>
      <c r="S7" s="69">
        <v>10000</v>
      </c>
      <c r="T7" s="68">
        <v>0</v>
      </c>
      <c r="U7" s="69">
        <v>8198</v>
      </c>
    </row>
    <row r="8" spans="1:21" ht="14.25" customHeight="1" x14ac:dyDescent="0.25">
      <c r="A8" s="35">
        <v>45400</v>
      </c>
      <c r="B8" s="87" t="s">
        <v>37</v>
      </c>
      <c r="C8" s="98">
        <v>900</v>
      </c>
      <c r="D8" s="97">
        <f>SUM(75*40)</f>
        <v>3000</v>
      </c>
      <c r="E8" s="97">
        <v>0</v>
      </c>
      <c r="F8" s="97">
        <v>2400</v>
      </c>
      <c r="G8" s="124">
        <v>2400</v>
      </c>
      <c r="H8" s="98"/>
      <c r="I8" s="101">
        <v>2400</v>
      </c>
      <c r="J8" t="s">
        <v>46</v>
      </c>
      <c r="K8"/>
      <c r="N8"/>
      <c r="R8" s="68">
        <v>4000</v>
      </c>
      <c r="S8" s="67">
        <v>3000</v>
      </c>
      <c r="T8" s="67">
        <v>0</v>
      </c>
      <c r="U8" s="67">
        <v>2520</v>
      </c>
    </row>
    <row r="9" spans="1:21" ht="15.75" customHeight="1" x14ac:dyDescent="0.25">
      <c r="A9" s="35">
        <v>40515</v>
      </c>
      <c r="B9" s="86" t="s">
        <v>9</v>
      </c>
      <c r="C9" s="99">
        <v>24515</v>
      </c>
      <c r="D9" s="97">
        <v>22064</v>
      </c>
      <c r="E9" s="97">
        <v>22064</v>
      </c>
      <c r="F9" s="97">
        <v>20113</v>
      </c>
      <c r="G9" s="124">
        <v>19040</v>
      </c>
      <c r="H9" s="98">
        <v>19040</v>
      </c>
      <c r="I9" s="100">
        <v>18195</v>
      </c>
      <c r="J9" t="s">
        <v>78</v>
      </c>
      <c r="K9"/>
      <c r="N9"/>
      <c r="R9" s="68">
        <v>28000</v>
      </c>
      <c r="S9" s="69">
        <v>27995</v>
      </c>
      <c r="T9" s="69">
        <v>20000</v>
      </c>
      <c r="U9" s="69">
        <v>16142</v>
      </c>
    </row>
    <row r="10" spans="1:21" ht="16.5" customHeight="1" x14ac:dyDescent="0.25">
      <c r="A10" s="35">
        <v>40050</v>
      </c>
      <c r="B10" s="86" t="s">
        <v>33</v>
      </c>
      <c r="C10" s="116">
        <v>49603.46</v>
      </c>
      <c r="D10" s="100">
        <f>SUM(1325*38)</f>
        <v>50350</v>
      </c>
      <c r="E10" s="100">
        <v>46731.5</v>
      </c>
      <c r="F10" s="100">
        <v>62112</v>
      </c>
      <c r="G10" s="116">
        <v>47500</v>
      </c>
      <c r="H10" s="116">
        <v>23310</v>
      </c>
      <c r="I10" s="117">
        <v>53750</v>
      </c>
      <c r="K10"/>
      <c r="N10"/>
      <c r="R10" s="68">
        <v>56164</v>
      </c>
      <c r="S10" s="67">
        <v>58102</v>
      </c>
      <c r="T10" s="67">
        <v>60610</v>
      </c>
      <c r="U10" s="67">
        <v>58062</v>
      </c>
    </row>
    <row r="11" spans="1:21" x14ac:dyDescent="0.25">
      <c r="A11" s="35">
        <v>45000</v>
      </c>
      <c r="B11" s="87" t="s">
        <v>24</v>
      </c>
      <c r="C11" s="97">
        <v>0</v>
      </c>
      <c r="D11" s="97">
        <v>10000</v>
      </c>
      <c r="E11" s="97">
        <v>0</v>
      </c>
      <c r="F11" s="97">
        <v>3750</v>
      </c>
      <c r="G11" s="98">
        <v>500</v>
      </c>
      <c r="H11" s="98"/>
      <c r="I11" s="101">
        <v>500</v>
      </c>
      <c r="J11" t="s">
        <v>46</v>
      </c>
      <c r="K11"/>
      <c r="N11"/>
      <c r="R11" s="68">
        <v>15000</v>
      </c>
      <c r="S11" s="67">
        <v>15000</v>
      </c>
      <c r="T11" s="68">
        <v>0</v>
      </c>
      <c r="U11" s="68">
        <v>0</v>
      </c>
    </row>
    <row r="12" spans="1:21" x14ac:dyDescent="0.25">
      <c r="A12" s="35">
        <v>40310</v>
      </c>
      <c r="B12" s="86" t="s">
        <v>2</v>
      </c>
      <c r="C12" s="98">
        <v>282.55</v>
      </c>
      <c r="D12" s="97">
        <v>300</v>
      </c>
      <c r="E12" s="97">
        <v>176.81</v>
      </c>
      <c r="F12" s="97">
        <v>250</v>
      </c>
      <c r="G12" s="97">
        <v>250</v>
      </c>
      <c r="H12" s="97">
        <v>46.41</v>
      </c>
      <c r="I12" s="128">
        <v>150</v>
      </c>
      <c r="K12"/>
      <c r="N12"/>
      <c r="R12" s="68"/>
      <c r="S12" s="67"/>
      <c r="T12" s="67"/>
      <c r="U12" s="68"/>
    </row>
    <row r="13" spans="1:21" ht="18" customHeight="1" x14ac:dyDescent="0.25">
      <c r="A13" s="35">
        <v>40305</v>
      </c>
      <c r="B13" s="86" t="s">
        <v>35</v>
      </c>
      <c r="C13" s="98">
        <v>18750</v>
      </c>
      <c r="D13" s="97">
        <v>25500</v>
      </c>
      <c r="E13" s="97">
        <v>5250</v>
      </c>
      <c r="F13" s="97">
        <v>26180</v>
      </c>
      <c r="G13" s="98">
        <v>0</v>
      </c>
      <c r="H13" s="98"/>
      <c r="I13" s="125">
        <v>26180</v>
      </c>
      <c r="J13" s="112">
        <v>44713</v>
      </c>
      <c r="K13"/>
      <c r="N13"/>
      <c r="R13" s="68">
        <v>25500</v>
      </c>
      <c r="S13" s="67">
        <v>25500</v>
      </c>
      <c r="T13" s="67">
        <v>25200</v>
      </c>
      <c r="U13" s="67">
        <v>22875</v>
      </c>
    </row>
    <row r="14" spans="1:21" x14ac:dyDescent="0.25">
      <c r="A14" s="35">
        <v>40519</v>
      </c>
      <c r="B14" s="87"/>
      <c r="C14" s="98">
        <v>30075</v>
      </c>
      <c r="D14" s="97">
        <v>35000</v>
      </c>
      <c r="E14" s="97">
        <v>41110.639999999999</v>
      </c>
      <c r="F14" s="97">
        <v>30362</v>
      </c>
      <c r="G14" s="124"/>
      <c r="H14" s="98"/>
      <c r="I14" s="107"/>
      <c r="K14"/>
      <c r="N14"/>
      <c r="R14" s="68">
        <v>30500</v>
      </c>
      <c r="S14" s="67">
        <v>30512.79</v>
      </c>
      <c r="T14" s="67">
        <v>28702</v>
      </c>
      <c r="U14" s="67">
        <v>28205</v>
      </c>
    </row>
    <row r="15" spans="1:21" x14ac:dyDescent="0.25">
      <c r="A15" s="35">
        <v>40525</v>
      </c>
      <c r="B15" s="86" t="s">
        <v>36</v>
      </c>
      <c r="C15" s="97">
        <v>0</v>
      </c>
      <c r="D15" s="97">
        <v>500</v>
      </c>
      <c r="E15" s="97">
        <v>100</v>
      </c>
      <c r="F15" s="97">
        <v>300</v>
      </c>
      <c r="G15" s="98">
        <v>300</v>
      </c>
      <c r="H15" s="98"/>
      <c r="I15" s="101">
        <v>500</v>
      </c>
      <c r="J15" t="s">
        <v>47</v>
      </c>
      <c r="K15"/>
      <c r="N15"/>
      <c r="R15" s="68">
        <v>1000</v>
      </c>
      <c r="S15" s="67">
        <v>1000</v>
      </c>
      <c r="T15" s="67">
        <v>1000</v>
      </c>
      <c r="U15" s="68">
        <v>0</v>
      </c>
    </row>
    <row r="16" spans="1:21" x14ac:dyDescent="0.25">
      <c r="A16" s="35">
        <v>40505</v>
      </c>
      <c r="B16" s="86" t="s">
        <v>23</v>
      </c>
      <c r="C16" s="98">
        <v>4000</v>
      </c>
      <c r="D16" s="97">
        <v>10000</v>
      </c>
      <c r="E16" s="97">
        <v>900</v>
      </c>
      <c r="F16" s="97">
        <v>10000</v>
      </c>
      <c r="G16" s="98">
        <v>0</v>
      </c>
      <c r="H16" s="98"/>
      <c r="I16" s="127">
        <v>0</v>
      </c>
      <c r="J16" t="s">
        <v>45</v>
      </c>
      <c r="K16"/>
      <c r="N16"/>
      <c r="R16" s="68">
        <v>18000</v>
      </c>
      <c r="S16" s="67">
        <v>15000</v>
      </c>
      <c r="T16" s="67">
        <v>18250</v>
      </c>
      <c r="U16" s="67">
        <v>11954.21</v>
      </c>
    </row>
    <row r="17" spans="1:21" x14ac:dyDescent="0.25">
      <c r="A17" s="35">
        <v>45450</v>
      </c>
      <c r="B17" s="86" t="s">
        <v>60</v>
      </c>
      <c r="C17" s="98">
        <v>450.75</v>
      </c>
      <c r="D17" s="97">
        <f>SUM(5862/2)</f>
        <v>2931</v>
      </c>
      <c r="E17" s="97">
        <v>928.53</v>
      </c>
      <c r="F17" s="97">
        <v>0</v>
      </c>
      <c r="G17" s="98">
        <v>0</v>
      </c>
      <c r="H17" s="98">
        <v>2000.5</v>
      </c>
      <c r="I17" s="107"/>
      <c r="J17" s="113"/>
      <c r="K17"/>
      <c r="N17"/>
      <c r="R17" s="68">
        <v>0</v>
      </c>
      <c r="S17" s="68">
        <v>0</v>
      </c>
      <c r="T17" s="68">
        <v>0</v>
      </c>
      <c r="U17" s="68">
        <v>0</v>
      </c>
    </row>
    <row r="18" spans="1:21" x14ac:dyDescent="0.25">
      <c r="B18" s="88" t="s">
        <v>64</v>
      </c>
      <c r="C18" s="70">
        <f t="shared" ref="C18:I18" si="0">SUM(C4:C17)</f>
        <v>165066.76</v>
      </c>
      <c r="D18" s="63">
        <f t="shared" si="0"/>
        <v>201170</v>
      </c>
      <c r="E18" s="63">
        <f t="shared" si="0"/>
        <v>143198.98000000001</v>
      </c>
      <c r="F18" s="63">
        <f t="shared" si="0"/>
        <v>197197</v>
      </c>
      <c r="G18" s="63">
        <f t="shared" si="0"/>
        <v>83355</v>
      </c>
      <c r="H18" s="63">
        <f t="shared" si="0"/>
        <v>58014.41</v>
      </c>
      <c r="I18" s="120">
        <f t="shared" si="0"/>
        <v>137875</v>
      </c>
      <c r="J18" s="121" t="s">
        <v>80</v>
      </c>
      <c r="K18"/>
      <c r="N18"/>
      <c r="R18" s="71">
        <f>SUM(R4:R17)</f>
        <v>220214</v>
      </c>
      <c r="S18" s="72">
        <f>SUM(S10:S17)</f>
        <v>145114.79</v>
      </c>
      <c r="T18" s="72">
        <f>SUM(T4:T17)</f>
        <v>175537</v>
      </c>
      <c r="U18" s="72">
        <f>SUM(U4:U17)</f>
        <v>170174.21</v>
      </c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/>
      <c r="N19"/>
      <c r="R19" s="68">
        <v>400</v>
      </c>
      <c r="S19" s="67">
        <v>400</v>
      </c>
      <c r="T19" s="68">
        <v>0</v>
      </c>
      <c r="U19" s="67">
        <v>396.07</v>
      </c>
    </row>
    <row r="20" spans="1:21" x14ac:dyDescent="0.25">
      <c r="B20" s="105" t="s">
        <v>3</v>
      </c>
      <c r="C20" s="64"/>
      <c r="D20" s="64"/>
      <c r="E20" s="64"/>
      <c r="F20" s="64"/>
      <c r="G20" s="64"/>
      <c r="H20" s="64"/>
      <c r="I20" s="51"/>
      <c r="K20"/>
      <c r="N20"/>
      <c r="R20" s="67"/>
      <c r="S20" s="67"/>
      <c r="T20" s="67"/>
      <c r="U20" s="67"/>
    </row>
    <row r="21" spans="1:21" x14ac:dyDescent="0.25">
      <c r="A21" s="35" t="s">
        <v>66</v>
      </c>
      <c r="B21" s="87" t="s">
        <v>65</v>
      </c>
      <c r="C21" s="64">
        <v>9354</v>
      </c>
      <c r="D21" s="64">
        <v>13300</v>
      </c>
      <c r="E21" s="64">
        <v>14453</v>
      </c>
      <c r="F21" s="64">
        <v>14600</v>
      </c>
      <c r="G21" s="64">
        <v>17150</v>
      </c>
      <c r="H21" s="64">
        <v>4263</v>
      </c>
      <c r="I21" s="64">
        <v>13950</v>
      </c>
      <c r="K21"/>
      <c r="N21"/>
      <c r="R21" s="67"/>
      <c r="S21" s="67"/>
      <c r="T21" s="67"/>
      <c r="U21" s="67"/>
    </row>
    <row r="22" spans="1:21" x14ac:dyDescent="0.25">
      <c r="A22" s="35">
        <v>50370</v>
      </c>
      <c r="B22" s="86" t="s">
        <v>5</v>
      </c>
      <c r="C22" s="98">
        <v>499.97</v>
      </c>
      <c r="D22" s="97">
        <v>500</v>
      </c>
      <c r="E22" s="97">
        <v>410.29</v>
      </c>
      <c r="F22" s="97">
        <v>1500</v>
      </c>
      <c r="G22" s="98">
        <v>1500</v>
      </c>
      <c r="H22" s="98"/>
      <c r="I22" s="97">
        <v>500</v>
      </c>
      <c r="J22" t="s">
        <v>52</v>
      </c>
      <c r="K22"/>
      <c r="N22"/>
      <c r="R22" s="67"/>
      <c r="S22" s="67"/>
      <c r="T22" s="67"/>
      <c r="U22" s="67"/>
    </row>
    <row r="23" spans="1:21" x14ac:dyDescent="0.25">
      <c r="A23" s="35">
        <v>55400</v>
      </c>
      <c r="B23" s="87" t="s">
        <v>42</v>
      </c>
      <c r="C23" s="98">
        <v>0</v>
      </c>
      <c r="D23" s="97">
        <v>3000</v>
      </c>
      <c r="E23" s="97">
        <v>1954.5</v>
      </c>
      <c r="F23" s="97">
        <f>F8</f>
        <v>2400</v>
      </c>
      <c r="G23" s="98">
        <v>2400</v>
      </c>
      <c r="H23" s="98"/>
      <c r="I23" s="97">
        <v>2400</v>
      </c>
      <c r="J23" t="s">
        <v>46</v>
      </c>
      <c r="K23"/>
      <c r="N23"/>
      <c r="R23" s="67"/>
      <c r="S23" s="67"/>
      <c r="T23" s="67"/>
      <c r="U23" s="67"/>
    </row>
    <row r="24" spans="1:21" x14ac:dyDescent="0.25">
      <c r="A24" s="35">
        <v>50215</v>
      </c>
      <c r="B24" s="86" t="s">
        <v>0</v>
      </c>
      <c r="C24" s="98">
        <v>27427.360000000001</v>
      </c>
      <c r="D24" s="97">
        <v>20000</v>
      </c>
      <c r="E24" s="97">
        <v>1849.55</v>
      </c>
      <c r="F24" s="97">
        <v>20000</v>
      </c>
      <c r="G24" s="98">
        <v>6000</v>
      </c>
      <c r="H24" s="98">
        <v>5000</v>
      </c>
      <c r="I24" s="97">
        <v>20000</v>
      </c>
      <c r="J24" t="s">
        <v>48</v>
      </c>
      <c r="K24"/>
      <c r="N24"/>
      <c r="R24" s="67"/>
      <c r="S24" s="67"/>
      <c r="T24" s="67"/>
      <c r="U24" s="67"/>
    </row>
    <row r="25" spans="1:21" x14ac:dyDescent="0.25">
      <c r="A25" s="108">
        <v>77110</v>
      </c>
      <c r="B25" s="87" t="s">
        <v>22</v>
      </c>
      <c r="C25" s="98"/>
      <c r="D25" s="97"/>
      <c r="E25" s="97">
        <v>0</v>
      </c>
      <c r="F25" s="97">
        <v>2000</v>
      </c>
      <c r="G25" s="98">
        <v>17500</v>
      </c>
      <c r="H25" s="98"/>
      <c r="I25" s="97">
        <v>2000</v>
      </c>
      <c r="J25" t="s">
        <v>55</v>
      </c>
      <c r="K25"/>
      <c r="N25"/>
      <c r="R25" s="67"/>
      <c r="S25" s="67"/>
      <c r="T25" s="67"/>
      <c r="U25" s="67"/>
    </row>
    <row r="26" spans="1:21" x14ac:dyDescent="0.25">
      <c r="A26" s="35">
        <v>50400</v>
      </c>
      <c r="B26" s="86" t="s">
        <v>10</v>
      </c>
      <c r="C26" s="98">
        <v>524.84</v>
      </c>
      <c r="D26" s="97">
        <v>1000</v>
      </c>
      <c r="E26" s="97">
        <v>0</v>
      </c>
      <c r="F26" s="97">
        <v>1000</v>
      </c>
      <c r="G26" s="98">
        <v>500</v>
      </c>
      <c r="H26" s="98"/>
      <c r="I26" s="97">
        <v>1000</v>
      </c>
      <c r="K26"/>
      <c r="N26"/>
      <c r="R26" s="67"/>
      <c r="S26" s="67"/>
      <c r="T26" s="67"/>
      <c r="U26" s="67"/>
    </row>
    <row r="27" spans="1:21" x14ac:dyDescent="0.25">
      <c r="A27" s="35">
        <v>50703</v>
      </c>
      <c r="B27" s="86" t="s">
        <v>18</v>
      </c>
      <c r="C27" s="98">
        <v>979.9</v>
      </c>
      <c r="D27" s="97">
        <v>2000</v>
      </c>
      <c r="E27" s="97">
        <v>567.79</v>
      </c>
      <c r="F27" s="97">
        <v>1000</v>
      </c>
      <c r="G27" s="98">
        <v>1000</v>
      </c>
      <c r="H27" s="98"/>
      <c r="I27" s="97">
        <v>1000</v>
      </c>
      <c r="J27" s="110" t="s">
        <v>54</v>
      </c>
      <c r="K27"/>
      <c r="N27"/>
      <c r="R27" s="67">
        <v>2000</v>
      </c>
      <c r="S27" s="67">
        <v>2000</v>
      </c>
      <c r="T27" s="67">
        <v>1000</v>
      </c>
      <c r="U27" s="67">
        <v>1848.85</v>
      </c>
    </row>
    <row r="28" spans="1:21" x14ac:dyDescent="0.25">
      <c r="A28" s="35">
        <v>77100</v>
      </c>
      <c r="B28" s="87" t="s">
        <v>43</v>
      </c>
      <c r="C28" s="98">
        <v>0</v>
      </c>
      <c r="D28" s="97">
        <v>10000</v>
      </c>
      <c r="E28" s="97">
        <v>0</v>
      </c>
      <c r="F28" s="97">
        <f>+F11</f>
        <v>3750</v>
      </c>
      <c r="G28" s="98">
        <v>1000</v>
      </c>
      <c r="H28" s="98"/>
      <c r="I28" s="97">
        <v>500</v>
      </c>
      <c r="J28" t="s">
        <v>46</v>
      </c>
      <c r="K28"/>
      <c r="N28"/>
      <c r="R28" s="67">
        <v>12000</v>
      </c>
      <c r="S28" s="67">
        <v>15000</v>
      </c>
      <c r="T28" s="73">
        <v>0</v>
      </c>
      <c r="U28" s="67">
        <v>0</v>
      </c>
    </row>
    <row r="29" spans="1:21" ht="14.25" customHeight="1" x14ac:dyDescent="0.25">
      <c r="A29" s="35">
        <v>77300</v>
      </c>
      <c r="B29" s="87" t="s">
        <v>67</v>
      </c>
      <c r="C29" s="98">
        <v>0</v>
      </c>
      <c r="D29" s="97">
        <v>2931</v>
      </c>
      <c r="E29" s="97">
        <v>2903</v>
      </c>
      <c r="F29" s="97">
        <v>0</v>
      </c>
      <c r="G29" s="98">
        <f>+K29</f>
        <v>0</v>
      </c>
      <c r="H29" s="98"/>
      <c r="I29" s="97"/>
      <c r="K29" s="46">
        <v>0</v>
      </c>
      <c r="N29" s="8" t="s">
        <v>11</v>
      </c>
      <c r="R29" s="67">
        <v>0</v>
      </c>
      <c r="S29" s="67">
        <v>0</v>
      </c>
      <c r="T29" s="73">
        <v>0</v>
      </c>
      <c r="U29" s="67">
        <v>5000</v>
      </c>
    </row>
    <row r="30" spans="1:21" x14ac:dyDescent="0.25">
      <c r="A30" s="35">
        <v>50336</v>
      </c>
      <c r="B30" s="86" t="s">
        <v>68</v>
      </c>
      <c r="C30" s="98">
        <v>110.09</v>
      </c>
      <c r="D30" s="97">
        <v>3500</v>
      </c>
      <c r="E30" s="97">
        <v>1476.54</v>
      </c>
      <c r="F30" s="97">
        <v>3000</v>
      </c>
      <c r="G30" s="98">
        <v>3000</v>
      </c>
      <c r="H30" s="98"/>
      <c r="I30" s="97">
        <v>1000</v>
      </c>
      <c r="J30" t="s">
        <v>50</v>
      </c>
      <c r="K30"/>
      <c r="N30"/>
      <c r="R30" s="67">
        <v>4000</v>
      </c>
      <c r="S30" s="67">
        <v>5000</v>
      </c>
      <c r="T30" s="67">
        <v>5000</v>
      </c>
      <c r="U30" s="67">
        <v>4433.97</v>
      </c>
    </row>
    <row r="31" spans="1:21" x14ac:dyDescent="0.25">
      <c r="A31" s="115" t="s">
        <v>69</v>
      </c>
      <c r="B31" s="87" t="s">
        <v>58</v>
      </c>
      <c r="C31" s="98">
        <v>31246</v>
      </c>
      <c r="D31" s="97">
        <v>23225</v>
      </c>
      <c r="E31" s="97">
        <v>35046</v>
      </c>
      <c r="F31" s="97">
        <v>29480</v>
      </c>
      <c r="G31" s="98">
        <v>4825</v>
      </c>
      <c r="H31" s="98">
        <v>0</v>
      </c>
      <c r="I31" s="97">
        <v>19200</v>
      </c>
      <c r="K31"/>
      <c r="N31"/>
      <c r="R31" s="67"/>
      <c r="S31" s="67"/>
      <c r="T31" s="67"/>
      <c r="U31" s="67"/>
    </row>
    <row r="32" spans="1:21" x14ac:dyDescent="0.25">
      <c r="A32" s="35">
        <v>51120</v>
      </c>
      <c r="B32" s="86" t="s">
        <v>4</v>
      </c>
      <c r="C32" s="98">
        <v>0</v>
      </c>
      <c r="D32" s="97">
        <v>500</v>
      </c>
      <c r="E32" s="97">
        <v>0</v>
      </c>
      <c r="F32" s="97">
        <v>500</v>
      </c>
      <c r="G32" s="98">
        <v>0</v>
      </c>
      <c r="H32" s="98"/>
      <c r="I32" s="97">
        <v>500</v>
      </c>
      <c r="K32"/>
      <c r="N32"/>
      <c r="R32" s="67"/>
      <c r="S32" s="67"/>
      <c r="T32" s="67"/>
      <c r="U32" s="67"/>
    </row>
    <row r="33" spans="1:21" x14ac:dyDescent="0.25">
      <c r="A33" s="35">
        <v>50305</v>
      </c>
      <c r="B33" s="87" t="s">
        <v>77</v>
      </c>
      <c r="C33" s="98">
        <v>0</v>
      </c>
      <c r="D33" s="97">
        <v>2000</v>
      </c>
      <c r="E33" s="97">
        <v>30</v>
      </c>
      <c r="F33" s="97">
        <v>2000</v>
      </c>
      <c r="G33" s="98">
        <v>7500</v>
      </c>
      <c r="H33" s="98">
        <v>413.91</v>
      </c>
      <c r="I33" s="97">
        <v>2000</v>
      </c>
      <c r="K33"/>
      <c r="N33"/>
      <c r="R33" s="67">
        <v>5000</v>
      </c>
      <c r="S33" s="67">
        <v>3000</v>
      </c>
      <c r="T33" s="67">
        <v>5000</v>
      </c>
      <c r="U33" s="67">
        <v>175.21</v>
      </c>
    </row>
    <row r="34" spans="1:21" x14ac:dyDescent="0.25">
      <c r="A34" s="35">
        <v>50360</v>
      </c>
      <c r="B34" s="86" t="s">
        <v>7</v>
      </c>
      <c r="C34" s="98">
        <v>907.37</v>
      </c>
      <c r="D34" s="97">
        <v>3500</v>
      </c>
      <c r="E34" s="97">
        <v>2012.24</v>
      </c>
      <c r="F34" s="97">
        <f>((41*2)*85)*0.5+15</f>
        <v>3500</v>
      </c>
      <c r="G34" s="98">
        <f t="shared" ref="G34" si="1">+K34</f>
        <v>0</v>
      </c>
      <c r="H34" s="98"/>
      <c r="I34" s="123">
        <v>3500</v>
      </c>
      <c r="J34" t="s">
        <v>51</v>
      </c>
      <c r="K34"/>
      <c r="N34"/>
      <c r="R34" s="67">
        <v>3000</v>
      </c>
      <c r="S34" s="67">
        <v>3650</v>
      </c>
      <c r="T34" s="67">
        <v>3075</v>
      </c>
      <c r="U34" s="67">
        <v>3090.1</v>
      </c>
    </row>
    <row r="35" spans="1:21" x14ac:dyDescent="0.25">
      <c r="A35" s="35">
        <v>50330</v>
      </c>
      <c r="B35" s="86" t="s">
        <v>1</v>
      </c>
      <c r="C35" s="98">
        <v>25682.15</v>
      </c>
      <c r="D35" s="97">
        <v>25500</v>
      </c>
      <c r="E35" s="97">
        <v>1416.26</v>
      </c>
      <c r="F35" s="97">
        <f>+F13</f>
        <v>26180</v>
      </c>
      <c r="G35" s="98">
        <v>0</v>
      </c>
      <c r="H35" s="98">
        <v>2270</v>
      </c>
      <c r="I35" s="97">
        <v>26180</v>
      </c>
      <c r="J35" s="110" t="s">
        <v>49</v>
      </c>
      <c r="K35"/>
      <c r="N35"/>
      <c r="R35" s="67">
        <v>24000</v>
      </c>
      <c r="S35" s="67">
        <v>24000</v>
      </c>
      <c r="T35" s="67">
        <v>25200</v>
      </c>
      <c r="U35" s="67">
        <v>21114.74</v>
      </c>
    </row>
    <row r="36" spans="1:21" ht="16.5" customHeight="1" x14ac:dyDescent="0.25">
      <c r="A36" s="35">
        <v>50401</v>
      </c>
      <c r="B36" s="86" t="s">
        <v>6</v>
      </c>
      <c r="C36" s="98">
        <v>2750</v>
      </c>
      <c r="D36" s="97">
        <v>3000</v>
      </c>
      <c r="E36" s="97">
        <v>1350</v>
      </c>
      <c r="F36" s="97">
        <v>3000</v>
      </c>
      <c r="G36" s="98">
        <v>1650</v>
      </c>
      <c r="H36" s="98">
        <v>150</v>
      </c>
      <c r="I36" s="97">
        <v>3000</v>
      </c>
      <c r="J36" t="s">
        <v>53</v>
      </c>
      <c r="K36"/>
      <c r="N36"/>
      <c r="R36" s="67">
        <v>3000</v>
      </c>
      <c r="S36" s="67">
        <v>3000</v>
      </c>
      <c r="T36" s="67">
        <v>3000</v>
      </c>
      <c r="U36" s="67">
        <v>2875</v>
      </c>
    </row>
    <row r="37" spans="1:21" ht="15" customHeight="1" x14ac:dyDescent="0.25">
      <c r="A37" s="35" t="s">
        <v>71</v>
      </c>
      <c r="B37" s="4" t="s">
        <v>70</v>
      </c>
      <c r="C37" s="98">
        <v>3560.86</v>
      </c>
      <c r="D37" s="97">
        <v>4000</v>
      </c>
      <c r="E37" s="114">
        <v>5284</v>
      </c>
      <c r="F37" s="97">
        <v>3500</v>
      </c>
      <c r="G37" s="98">
        <f>+K37</f>
        <v>0</v>
      </c>
      <c r="H37" s="114">
        <v>8912.5</v>
      </c>
      <c r="I37" s="114">
        <v>1000</v>
      </c>
      <c r="J37" t="s">
        <v>81</v>
      </c>
      <c r="K37"/>
      <c r="N37"/>
      <c r="R37" s="67">
        <v>3000</v>
      </c>
      <c r="S37" s="67">
        <v>3000</v>
      </c>
      <c r="T37" s="67">
        <v>3000</v>
      </c>
      <c r="U37" s="67">
        <v>2830</v>
      </c>
    </row>
    <row r="38" spans="1:21" ht="15" customHeight="1" x14ac:dyDescent="0.25">
      <c r="A38" s="35" t="s">
        <v>73</v>
      </c>
      <c r="B38" s="4" t="s">
        <v>72</v>
      </c>
      <c r="C38" s="98">
        <v>34525</v>
      </c>
      <c r="D38" s="97">
        <v>47200</v>
      </c>
      <c r="E38" s="114">
        <v>22970</v>
      </c>
      <c r="F38" s="97">
        <v>37800</v>
      </c>
      <c r="G38" s="98">
        <v>4000</v>
      </c>
      <c r="H38" s="114">
        <v>383</v>
      </c>
      <c r="I38" s="122">
        <v>39600</v>
      </c>
      <c r="K38"/>
      <c r="N38"/>
      <c r="R38" s="67"/>
      <c r="S38" s="67"/>
      <c r="T38" s="67"/>
      <c r="U38" s="67"/>
    </row>
    <row r="39" spans="1:21" x14ac:dyDescent="0.25">
      <c r="A39" s="35">
        <v>52200</v>
      </c>
      <c r="B39" s="87"/>
      <c r="C39" s="98">
        <v>30000</v>
      </c>
      <c r="D39" s="97">
        <v>35000</v>
      </c>
      <c r="E39" s="97">
        <v>41105.64</v>
      </c>
      <c r="F39" s="97">
        <f>F14</f>
        <v>30362</v>
      </c>
      <c r="G39" s="98"/>
      <c r="H39" s="98"/>
      <c r="I39" s="97"/>
      <c r="K39"/>
      <c r="N39"/>
      <c r="R39" s="67">
        <v>30500</v>
      </c>
      <c r="S39" s="67">
        <v>30512.79</v>
      </c>
      <c r="T39" s="73">
        <v>28702</v>
      </c>
      <c r="U39" s="67">
        <v>29750</v>
      </c>
    </row>
    <row r="40" spans="1:21" ht="15" customHeight="1" x14ac:dyDescent="0.25">
      <c r="A40" s="35" t="s">
        <v>74</v>
      </c>
      <c r="B40" s="4" t="s">
        <v>75</v>
      </c>
      <c r="C40" s="98">
        <v>4875</v>
      </c>
      <c r="D40" s="97">
        <v>10000</v>
      </c>
      <c r="E40" s="114">
        <v>3196</v>
      </c>
      <c r="F40" s="97">
        <v>10000</v>
      </c>
      <c r="G40" s="98">
        <v>0</v>
      </c>
      <c r="H40" s="114">
        <v>0</v>
      </c>
      <c r="I40" s="126">
        <v>0</v>
      </c>
      <c r="K40"/>
      <c r="N40"/>
      <c r="R40" s="67"/>
      <c r="S40" s="67"/>
      <c r="T40" s="67"/>
      <c r="U40" s="67"/>
    </row>
    <row r="41" spans="1:21" x14ac:dyDescent="0.25">
      <c r="A41" s="35">
        <v>77200</v>
      </c>
      <c r="B41" s="87" t="s">
        <v>19</v>
      </c>
      <c r="C41" s="98">
        <v>220</v>
      </c>
      <c r="D41" s="97">
        <v>0</v>
      </c>
      <c r="E41" s="97">
        <v>0</v>
      </c>
      <c r="F41" s="97">
        <v>0</v>
      </c>
      <c r="G41" s="98">
        <v>500</v>
      </c>
      <c r="H41" s="98">
        <v>60</v>
      </c>
      <c r="I41" s="97">
        <v>500</v>
      </c>
      <c r="K41"/>
      <c r="N41"/>
      <c r="R41" s="67">
        <v>0</v>
      </c>
      <c r="S41" s="67">
        <v>0</v>
      </c>
      <c r="T41" s="67">
        <v>0</v>
      </c>
      <c r="U41" s="67">
        <v>0</v>
      </c>
    </row>
    <row r="42" spans="1:21" ht="15" customHeight="1" x14ac:dyDescent="0.25">
      <c r="B42" s="88" t="s">
        <v>8</v>
      </c>
      <c r="C42" s="64">
        <f t="shared" ref="C42:I42" si="2">SUM(C21:C41)</f>
        <v>172662.53999999998</v>
      </c>
      <c r="D42" s="64">
        <f t="shared" si="2"/>
        <v>210156</v>
      </c>
      <c r="E42" s="64">
        <f t="shared" si="2"/>
        <v>136024.81</v>
      </c>
      <c r="F42" s="64">
        <f t="shared" si="2"/>
        <v>195572</v>
      </c>
      <c r="G42" s="64">
        <f t="shared" si="2"/>
        <v>68525</v>
      </c>
      <c r="H42" s="64">
        <f t="shared" si="2"/>
        <v>21452.41</v>
      </c>
      <c r="I42" s="64">
        <f t="shared" si="2"/>
        <v>137830</v>
      </c>
      <c r="K42"/>
      <c r="N42"/>
      <c r="R42" s="67"/>
      <c r="S42" s="67"/>
      <c r="T42" s="67"/>
      <c r="U42" s="67"/>
    </row>
    <row r="43" spans="1:21" ht="15" customHeight="1" x14ac:dyDescent="0.25">
      <c r="B43" s="88"/>
      <c r="C43" s="98"/>
      <c r="D43" s="97"/>
      <c r="E43" s="114"/>
      <c r="F43" s="97"/>
      <c r="G43" s="98"/>
      <c r="H43" s="114"/>
      <c r="I43" s="114"/>
      <c r="K43"/>
      <c r="N43"/>
      <c r="R43" s="67"/>
      <c r="S43" s="67"/>
      <c r="T43" s="67"/>
      <c r="U43" s="67"/>
    </row>
    <row r="44" spans="1:21" ht="15" customHeight="1" x14ac:dyDescent="0.25">
      <c r="B44" s="89" t="s">
        <v>76</v>
      </c>
      <c r="C44" s="64">
        <f t="shared" ref="C44:I44" si="3">+C18-C42</f>
        <v>-7595.7799999999697</v>
      </c>
      <c r="D44" s="64">
        <f t="shared" si="3"/>
        <v>-8986</v>
      </c>
      <c r="E44" s="64">
        <f t="shared" si="3"/>
        <v>7174.1700000000128</v>
      </c>
      <c r="F44" s="64">
        <f t="shared" si="3"/>
        <v>1625</v>
      </c>
      <c r="G44" s="64">
        <f t="shared" si="3"/>
        <v>14830</v>
      </c>
      <c r="H44" s="64">
        <f t="shared" si="3"/>
        <v>36562</v>
      </c>
      <c r="I44" s="64">
        <f t="shared" si="3"/>
        <v>45</v>
      </c>
      <c r="K44"/>
      <c r="N44"/>
      <c r="R44" s="67"/>
      <c r="S44" s="67"/>
      <c r="T44" s="67"/>
      <c r="U44" s="67"/>
    </row>
    <row r="45" spans="1:21" ht="15" customHeight="1" x14ac:dyDescent="0.25">
      <c r="B45" s="4"/>
      <c r="C45" s="98"/>
      <c r="D45" s="97"/>
      <c r="E45" s="114"/>
      <c r="F45" s="97"/>
      <c r="G45" s="98"/>
      <c r="H45" s="114"/>
      <c r="I45" s="114"/>
      <c r="K45"/>
      <c r="N45"/>
      <c r="R45" s="67"/>
      <c r="S45" s="67"/>
      <c r="T45" s="67"/>
      <c r="U45" s="67"/>
    </row>
    <row r="46" spans="1:21" ht="15" customHeight="1" x14ac:dyDescent="0.25">
      <c r="B46" s="4"/>
      <c r="C46" s="98"/>
      <c r="D46" s="97"/>
      <c r="E46" s="114"/>
      <c r="F46" s="97"/>
      <c r="G46" s="98"/>
      <c r="H46" s="114"/>
      <c r="I46" s="114"/>
      <c r="K46"/>
      <c r="N46"/>
      <c r="R46" s="67"/>
      <c r="S46" s="67"/>
      <c r="T46" s="67"/>
      <c r="U46" s="67"/>
    </row>
    <row r="47" spans="1:21" ht="15" customHeight="1" x14ac:dyDescent="0.25">
      <c r="B47" s="4"/>
      <c r="C47" s="98"/>
      <c r="D47" s="97"/>
      <c r="E47" s="114"/>
      <c r="F47" s="97"/>
      <c r="G47" s="98"/>
      <c r="H47" s="114"/>
      <c r="I47" s="114"/>
      <c r="K47"/>
      <c r="N47"/>
      <c r="R47" s="67"/>
      <c r="S47" s="67"/>
      <c r="T47" s="67"/>
      <c r="U47" s="67"/>
    </row>
    <row r="48" spans="1:21" ht="15" customHeight="1" x14ac:dyDescent="0.25">
      <c r="B48" s="4"/>
      <c r="C48" s="98"/>
      <c r="D48" s="97"/>
      <c r="E48" s="114"/>
      <c r="F48" s="97"/>
      <c r="G48" s="98"/>
      <c r="H48" s="114"/>
      <c r="I48" s="114"/>
      <c r="K48"/>
      <c r="N48"/>
      <c r="R48" s="67"/>
      <c r="S48" s="67"/>
      <c r="T48" s="67"/>
      <c r="U48" s="67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N51"/>
      <c r="R51" s="67">
        <v>0</v>
      </c>
      <c r="S51" s="67">
        <v>0</v>
      </c>
      <c r="T51" s="73">
        <v>0</v>
      </c>
      <c r="U51" s="67">
        <v>0</v>
      </c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/>
      <c r="N52"/>
      <c r="R52" s="67">
        <v>4000</v>
      </c>
      <c r="S52" s="67">
        <v>3000</v>
      </c>
      <c r="T52" s="67">
        <v>0</v>
      </c>
      <c r="U52" s="67">
        <v>3210.16</v>
      </c>
    </row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/>
      <c r="N54"/>
      <c r="R54" s="67"/>
      <c r="S54" s="67"/>
      <c r="T54" s="73"/>
      <c r="U54" s="67"/>
    </row>
    <row r="56" spans="1:21" hidden="1" x14ac:dyDescent="0.25">
      <c r="B56" s="86" t="s">
        <v>12</v>
      </c>
      <c r="C56" s="98">
        <v>0</v>
      </c>
      <c r="D56" s="97">
        <v>1500</v>
      </c>
      <c r="E56" s="97">
        <v>0</v>
      </c>
      <c r="F56" s="97">
        <v>1500</v>
      </c>
      <c r="G56" s="98">
        <f t="shared" ref="G56:G57" si="4">+K56</f>
        <v>0</v>
      </c>
      <c r="H56" s="98"/>
      <c r="I56" s="97"/>
      <c r="K56"/>
      <c r="N56"/>
      <c r="R56" s="67">
        <v>0</v>
      </c>
      <c r="S56" s="67">
        <v>0</v>
      </c>
      <c r="T56" s="67">
        <v>0</v>
      </c>
      <c r="U56" s="67">
        <v>0</v>
      </c>
    </row>
    <row r="57" spans="1:21" hidden="1" x14ac:dyDescent="0.25">
      <c r="B57" s="86" t="s">
        <v>20</v>
      </c>
      <c r="C57" s="98">
        <v>0</v>
      </c>
      <c r="D57" s="97"/>
      <c r="E57" s="97">
        <v>0</v>
      </c>
      <c r="F57" s="97"/>
      <c r="G57" s="98">
        <f t="shared" si="4"/>
        <v>0</v>
      </c>
      <c r="H57" s="98"/>
      <c r="I57" s="97"/>
      <c r="J57" s="109" t="s">
        <v>56</v>
      </c>
      <c r="K57"/>
      <c r="N57"/>
      <c r="R57" s="67">
        <v>4000</v>
      </c>
      <c r="S57" s="67">
        <v>0</v>
      </c>
      <c r="T57" s="67">
        <v>0</v>
      </c>
      <c r="U57" s="67">
        <v>0</v>
      </c>
    </row>
    <row r="58" spans="1:21" x14ac:dyDescent="0.25">
      <c r="B58" s="87"/>
      <c r="F58" s="76"/>
      <c r="G58" s="52"/>
      <c r="H58" s="52"/>
      <c r="I58" s="87"/>
      <c r="K58" s="52"/>
      <c r="N58" s="13"/>
    </row>
    <row r="59" spans="1:21" x14ac:dyDescent="0.25">
      <c r="B59" s="86"/>
      <c r="F59" s="75"/>
      <c r="G59" s="53"/>
      <c r="H59" s="53"/>
      <c r="I59" s="86"/>
      <c r="K59" s="53"/>
      <c r="N59" s="12"/>
    </row>
    <row r="60" spans="1:21" x14ac:dyDescent="0.25">
      <c r="B60" s="86"/>
      <c r="F60" s="75"/>
      <c r="G60" s="53"/>
      <c r="H60" s="53"/>
      <c r="I60" s="86"/>
      <c r="K60" s="53"/>
      <c r="N60" s="12"/>
    </row>
    <row r="61" spans="1:21" x14ac:dyDescent="0.25">
      <c r="B61" s="87"/>
      <c r="F61" s="76"/>
      <c r="G61" s="52"/>
      <c r="H61" s="52"/>
      <c r="I61" s="87"/>
      <c r="K61" s="52"/>
      <c r="N61" s="13"/>
    </row>
    <row r="62" spans="1:21" x14ac:dyDescent="0.25">
      <c r="B62" s="87"/>
      <c r="F62" s="76"/>
      <c r="G62" s="52"/>
      <c r="H62" s="52"/>
      <c r="I62" s="87"/>
      <c r="K62" s="52"/>
      <c r="N62" s="13"/>
    </row>
    <row r="63" spans="1:21" x14ac:dyDescent="0.25">
      <c r="B63" s="86"/>
      <c r="F63" s="75"/>
      <c r="G63" s="53"/>
      <c r="H63" s="53"/>
      <c r="I63" s="86"/>
      <c r="K63" s="53"/>
      <c r="N63" s="14"/>
    </row>
    <row r="64" spans="1:21" x14ac:dyDescent="0.25">
      <c r="B64" s="86"/>
      <c r="F64" s="75"/>
      <c r="G64" s="53"/>
      <c r="H64" s="53"/>
      <c r="I64" s="86"/>
      <c r="K64" s="53"/>
      <c r="N64" s="12"/>
    </row>
    <row r="65" spans="1:21" x14ac:dyDescent="0.25">
      <c r="B65" s="86"/>
      <c r="F65" s="75"/>
      <c r="G65" s="53"/>
      <c r="H65" s="53"/>
      <c r="I65" s="86"/>
      <c r="K65" s="53"/>
      <c r="N65" s="12"/>
    </row>
    <row r="66" spans="1:21" x14ac:dyDescent="0.25">
      <c r="B66" s="87"/>
      <c r="F66" s="76"/>
      <c r="G66" s="52"/>
      <c r="H66" s="52"/>
      <c r="I66" s="87"/>
      <c r="K66" s="52"/>
      <c r="N66" s="13"/>
    </row>
    <row r="67" spans="1:21" x14ac:dyDescent="0.25">
      <c r="B67" s="87"/>
      <c r="F67" s="76"/>
      <c r="G67" s="52"/>
      <c r="H67" s="52"/>
      <c r="I67" s="87"/>
      <c r="K67" s="52"/>
      <c r="N67" s="13"/>
    </row>
    <row r="68" spans="1:21" x14ac:dyDescent="0.25">
      <c r="B68" s="87"/>
      <c r="F68" s="76"/>
      <c r="G68" s="52"/>
      <c r="H68" s="52"/>
      <c r="I68" s="87"/>
      <c r="K68" s="52"/>
      <c r="N68" s="13"/>
    </row>
    <row r="69" spans="1:21" x14ac:dyDescent="0.25">
      <c r="B69" s="87"/>
      <c r="F69" s="76"/>
      <c r="G69" s="52"/>
      <c r="H69" s="52"/>
      <c r="I69" s="87"/>
      <c r="K69" s="52"/>
      <c r="N69" s="13"/>
    </row>
    <row r="70" spans="1:21" x14ac:dyDescent="0.25">
      <c r="B70" s="87"/>
      <c r="C70" s="38"/>
      <c r="D70" s="38"/>
      <c r="E70" s="38"/>
      <c r="F70" s="76"/>
      <c r="G70" s="52"/>
      <c r="H70" s="52"/>
      <c r="I70" s="87"/>
      <c r="K70" s="52"/>
      <c r="N70" s="13"/>
      <c r="R70" s="9"/>
      <c r="S70" s="9"/>
      <c r="T70" s="9"/>
    </row>
    <row r="71" spans="1:21" x14ac:dyDescent="0.25">
      <c r="B71" s="87"/>
      <c r="C71" s="38"/>
      <c r="D71" s="38"/>
      <c r="E71" s="38"/>
      <c r="F71" s="76"/>
      <c r="G71" s="52"/>
      <c r="H71" s="52"/>
      <c r="I71" s="87"/>
      <c r="K71" s="52"/>
      <c r="N71" s="13"/>
      <c r="R71" s="9"/>
      <c r="S71" s="9"/>
      <c r="T71" s="9"/>
    </row>
    <row r="72" spans="1:21" x14ac:dyDescent="0.25">
      <c r="B72" s="87"/>
      <c r="C72" s="38"/>
      <c r="D72" s="38"/>
      <c r="E72" s="38"/>
      <c r="F72" s="76"/>
      <c r="G72" s="52"/>
      <c r="H72" s="52"/>
      <c r="I72" s="87"/>
      <c r="K72" s="52"/>
      <c r="N72" s="13"/>
      <c r="R72" s="9"/>
      <c r="S72" s="9"/>
      <c r="T72" s="9"/>
    </row>
    <row r="73" spans="1:21" x14ac:dyDescent="0.25">
      <c r="B73" s="87"/>
      <c r="C73" s="38"/>
      <c r="D73" s="38"/>
      <c r="E73" s="38"/>
      <c r="F73" s="76"/>
      <c r="G73" s="52"/>
      <c r="H73" s="52"/>
      <c r="I73" s="87"/>
      <c r="K73" s="52"/>
      <c r="N73" s="13"/>
      <c r="R73" s="9"/>
      <c r="S73" s="9"/>
      <c r="T73" s="9"/>
    </row>
    <row r="74" spans="1:21" x14ac:dyDescent="0.25">
      <c r="B74" s="87"/>
      <c r="C74" s="39"/>
      <c r="D74" s="39"/>
      <c r="E74" s="39"/>
      <c r="F74" s="76"/>
      <c r="G74" s="52"/>
      <c r="H74" s="52"/>
      <c r="I74" s="87"/>
      <c r="K74" s="52"/>
      <c r="N74" s="13"/>
      <c r="R74" s="15"/>
      <c r="S74" s="15"/>
      <c r="T74" s="15"/>
      <c r="U74" s="15"/>
    </row>
    <row r="75" spans="1:21" x14ac:dyDescent="0.25">
      <c r="B75" s="86"/>
      <c r="C75" s="48"/>
      <c r="D75" s="48"/>
      <c r="E75" s="48"/>
      <c r="F75" s="75"/>
      <c r="G75" s="53"/>
      <c r="H75" s="53"/>
      <c r="I75" s="86"/>
      <c r="K75" s="53"/>
      <c r="N75" s="12"/>
      <c r="R75" s="16"/>
      <c r="S75" s="16"/>
      <c r="T75" s="16"/>
      <c r="U75" s="50"/>
    </row>
    <row r="76" spans="1:21" s="11" customFormat="1" x14ac:dyDescent="0.25">
      <c r="A76" s="36"/>
      <c r="B76" s="90"/>
      <c r="C76" s="49"/>
      <c r="D76" s="49"/>
      <c r="E76" s="49"/>
      <c r="F76" s="77"/>
      <c r="G76" s="54"/>
      <c r="H76" s="54"/>
      <c r="I76" s="90"/>
      <c r="K76" s="54"/>
      <c r="N76" s="18"/>
      <c r="R76" s="19"/>
      <c r="S76" s="19"/>
      <c r="T76" s="19"/>
      <c r="U76" s="10"/>
    </row>
    <row r="77" spans="1:21" s="11" customFormat="1" x14ac:dyDescent="0.25">
      <c r="A77" s="36"/>
      <c r="B77" s="91"/>
      <c r="C77" s="47"/>
      <c r="D77" s="47"/>
      <c r="E77" s="47"/>
      <c r="F77" s="78"/>
      <c r="G77" s="55"/>
      <c r="H77" s="55"/>
      <c r="I77" s="91"/>
      <c r="K77" s="55"/>
      <c r="N77" s="20"/>
      <c r="R77" s="10"/>
      <c r="S77" s="10"/>
      <c r="T77" s="10"/>
      <c r="U77" s="10"/>
    </row>
    <row r="78" spans="1:21" s="11" customFormat="1" x14ac:dyDescent="0.25">
      <c r="A78" s="36"/>
      <c r="B78" s="90"/>
      <c r="C78" s="49"/>
      <c r="D78" s="49"/>
      <c r="E78" s="49"/>
      <c r="F78" s="77"/>
      <c r="G78" s="54"/>
      <c r="H78" s="54"/>
      <c r="I78" s="90"/>
      <c r="K78" s="54"/>
      <c r="N78" s="18"/>
      <c r="R78" s="19"/>
      <c r="S78" s="19"/>
      <c r="T78" s="19"/>
      <c r="U78" s="10"/>
    </row>
    <row r="79" spans="1:21" s="11" customFormat="1" x14ac:dyDescent="0.25">
      <c r="A79" s="36"/>
      <c r="B79" s="90"/>
      <c r="C79" s="49"/>
      <c r="D79" s="49"/>
      <c r="E79" s="49"/>
      <c r="F79" s="77"/>
      <c r="G79" s="54"/>
      <c r="H79" s="54"/>
      <c r="I79" s="90"/>
      <c r="K79" s="54"/>
      <c r="N79" s="18"/>
      <c r="R79" s="19"/>
      <c r="S79" s="19"/>
      <c r="T79" s="19"/>
      <c r="U79" s="10"/>
    </row>
    <row r="80" spans="1:21" s="11" customFormat="1" x14ac:dyDescent="0.25">
      <c r="A80" s="36"/>
      <c r="B80" s="90"/>
      <c r="C80" s="49"/>
      <c r="D80" s="49"/>
      <c r="E80" s="49"/>
      <c r="F80" s="77"/>
      <c r="G80" s="54"/>
      <c r="H80" s="54"/>
      <c r="I80" s="90"/>
      <c r="K80" s="54"/>
      <c r="N80" s="18"/>
      <c r="R80" s="19"/>
      <c r="S80" s="19"/>
      <c r="T80" s="19"/>
      <c r="U80" s="10"/>
    </row>
    <row r="81" spans="1:21" s="11" customFormat="1" x14ac:dyDescent="0.25">
      <c r="A81" s="36"/>
      <c r="B81" s="92"/>
      <c r="C81" s="40"/>
      <c r="D81" s="40"/>
      <c r="E81" s="40"/>
      <c r="F81" s="79"/>
      <c r="G81" s="56"/>
      <c r="H81" s="56"/>
      <c r="I81" s="92"/>
      <c r="K81" s="56"/>
      <c r="N81" s="22"/>
      <c r="R81" s="21"/>
      <c r="S81" s="21"/>
      <c r="T81" s="21"/>
      <c r="U81" s="10"/>
    </row>
    <row r="82" spans="1:21" s="11" customFormat="1" x14ac:dyDescent="0.25">
      <c r="A82" s="36"/>
      <c r="B82" s="90"/>
      <c r="C82" s="49"/>
      <c r="D82" s="49"/>
      <c r="E82" s="49"/>
      <c r="F82" s="77"/>
      <c r="G82" s="54"/>
      <c r="H82" s="54"/>
      <c r="I82" s="90"/>
      <c r="K82" s="54"/>
      <c r="N82" s="18"/>
      <c r="R82" s="19"/>
      <c r="S82" s="19"/>
      <c r="T82" s="19"/>
      <c r="U82" s="10"/>
    </row>
    <row r="83" spans="1:21" s="11" customFormat="1" x14ac:dyDescent="0.25">
      <c r="A83" s="36"/>
      <c r="B83" s="93"/>
      <c r="C83" s="41"/>
      <c r="D83" s="41"/>
      <c r="E83" s="41"/>
      <c r="F83" s="80"/>
      <c r="G83" s="57"/>
      <c r="H83" s="57"/>
      <c r="I83" s="93"/>
      <c r="K83" s="57"/>
      <c r="N83" s="24"/>
      <c r="R83" s="23"/>
      <c r="S83" s="23"/>
      <c r="T83" s="23"/>
      <c r="U83" s="10"/>
    </row>
    <row r="84" spans="1:21" s="11" customFormat="1" x14ac:dyDescent="0.25">
      <c r="A84" s="36"/>
      <c r="B84" s="93"/>
      <c r="C84" s="41"/>
      <c r="D84" s="41"/>
      <c r="E84" s="41"/>
      <c r="F84" s="80"/>
      <c r="G84" s="57"/>
      <c r="H84" s="57"/>
      <c r="I84" s="93"/>
      <c r="K84" s="57"/>
      <c r="N84" s="24"/>
      <c r="R84" s="23"/>
      <c r="S84" s="23"/>
      <c r="T84" s="23"/>
      <c r="U84" s="10"/>
    </row>
    <row r="85" spans="1:21" s="11" customFormat="1" x14ac:dyDescent="0.25">
      <c r="A85" s="36"/>
      <c r="B85" s="94"/>
      <c r="C85" s="42"/>
      <c r="D85" s="42"/>
      <c r="E85" s="42"/>
      <c r="F85" s="81"/>
      <c r="G85" s="58"/>
      <c r="H85" s="58"/>
      <c r="I85" s="94"/>
      <c r="K85" s="58"/>
      <c r="N85" s="26"/>
      <c r="R85" s="25"/>
      <c r="S85" s="25"/>
      <c r="T85" s="25"/>
      <c r="U85" s="10"/>
    </row>
    <row r="86" spans="1:21" s="11" customFormat="1" x14ac:dyDescent="0.25">
      <c r="A86" s="36"/>
      <c r="B86" s="90"/>
      <c r="C86" s="49"/>
      <c r="D86" s="49"/>
      <c r="E86" s="49"/>
      <c r="F86" s="77"/>
      <c r="G86" s="54"/>
      <c r="H86" s="54"/>
      <c r="I86" s="90"/>
      <c r="K86" s="54"/>
      <c r="N86" s="18"/>
      <c r="R86" s="19"/>
      <c r="S86" s="19"/>
      <c r="T86" s="19"/>
      <c r="U86" s="10"/>
    </row>
    <row r="87" spans="1:21" s="11" customFormat="1" x14ac:dyDescent="0.25">
      <c r="A87" s="36"/>
      <c r="B87" s="90"/>
      <c r="C87" s="49"/>
      <c r="D87" s="49"/>
      <c r="E87" s="49"/>
      <c r="F87" s="77"/>
      <c r="G87" s="54"/>
      <c r="H87" s="54"/>
      <c r="I87" s="90"/>
      <c r="K87" s="54"/>
      <c r="N87" s="18"/>
      <c r="R87" s="19"/>
      <c r="S87" s="19"/>
      <c r="T87" s="19"/>
      <c r="U87" s="10"/>
    </row>
    <row r="88" spans="1:21" s="11" customFormat="1" x14ac:dyDescent="0.25">
      <c r="A88" s="36"/>
      <c r="B88" s="90"/>
      <c r="C88" s="49"/>
      <c r="D88" s="49"/>
      <c r="E88" s="49"/>
      <c r="F88" s="77"/>
      <c r="G88" s="54"/>
      <c r="H88" s="54"/>
      <c r="I88" s="90"/>
      <c r="K88" s="54"/>
      <c r="N88" s="18"/>
      <c r="R88" s="19"/>
      <c r="S88" s="19"/>
      <c r="T88" s="19"/>
      <c r="U88" s="10"/>
    </row>
    <row r="89" spans="1:21" s="11" customFormat="1" x14ac:dyDescent="0.25">
      <c r="A89" s="36"/>
      <c r="B89" s="90"/>
      <c r="C89" s="49"/>
      <c r="D89" s="49"/>
      <c r="E89" s="49"/>
      <c r="F89" s="77"/>
      <c r="G89" s="54"/>
      <c r="H89" s="54"/>
      <c r="I89" s="90"/>
      <c r="K89" s="54"/>
      <c r="N89" s="18"/>
      <c r="R89" s="19"/>
      <c r="S89" s="19"/>
      <c r="T89" s="19"/>
      <c r="U89" s="10"/>
    </row>
    <row r="90" spans="1:21" s="11" customFormat="1" x14ac:dyDescent="0.25">
      <c r="A90" s="36"/>
      <c r="B90" s="92"/>
      <c r="C90" s="40"/>
      <c r="D90" s="40"/>
      <c r="E90" s="40"/>
      <c r="F90" s="79"/>
      <c r="G90" s="56"/>
      <c r="H90" s="56"/>
      <c r="I90" s="92"/>
      <c r="K90" s="56"/>
      <c r="N90" s="22"/>
      <c r="R90" s="21"/>
      <c r="S90" s="21"/>
      <c r="T90" s="21"/>
      <c r="U90" s="10"/>
    </row>
    <row r="91" spans="1:21" s="11" customFormat="1" x14ac:dyDescent="0.25">
      <c r="A91" s="36"/>
      <c r="B91" s="90"/>
      <c r="C91" s="49"/>
      <c r="D91" s="49"/>
      <c r="E91" s="49"/>
      <c r="F91" s="77"/>
      <c r="G91" s="54"/>
      <c r="H91" s="54"/>
      <c r="I91" s="90"/>
      <c r="K91" s="54"/>
      <c r="N91" s="18"/>
      <c r="R91" s="19"/>
      <c r="S91" s="19"/>
      <c r="T91" s="19"/>
      <c r="U91" s="10"/>
    </row>
    <row r="92" spans="1:21" s="11" customFormat="1" x14ac:dyDescent="0.25">
      <c r="A92" s="36"/>
      <c r="B92" s="90"/>
      <c r="C92" s="49"/>
      <c r="D92" s="49"/>
      <c r="E92" s="49"/>
      <c r="F92" s="77"/>
      <c r="G92" s="54"/>
      <c r="H92" s="54"/>
      <c r="I92" s="90"/>
      <c r="K92" s="54"/>
      <c r="N92" s="18"/>
      <c r="R92" s="19"/>
      <c r="S92" s="19"/>
      <c r="T92" s="19"/>
      <c r="U92" s="10"/>
    </row>
    <row r="93" spans="1:21" s="11" customFormat="1" x14ac:dyDescent="0.25">
      <c r="A93" s="36"/>
      <c r="B93" s="90"/>
      <c r="C93" s="49"/>
      <c r="D93" s="49"/>
      <c r="E93" s="49"/>
      <c r="F93" s="77"/>
      <c r="G93" s="54"/>
      <c r="H93" s="54"/>
      <c r="I93" s="90"/>
      <c r="K93" s="54"/>
      <c r="N93" s="18"/>
      <c r="R93" s="19"/>
      <c r="S93" s="19"/>
      <c r="T93" s="19"/>
      <c r="U93" s="10"/>
    </row>
    <row r="94" spans="1:21" s="11" customFormat="1" x14ac:dyDescent="0.25">
      <c r="A94" s="36"/>
      <c r="B94" s="92"/>
      <c r="C94" s="40"/>
      <c r="D94" s="40"/>
      <c r="E94" s="40"/>
      <c r="F94" s="79"/>
      <c r="G94" s="56"/>
      <c r="H94" s="56"/>
      <c r="I94" s="92"/>
      <c r="K94" s="56"/>
      <c r="N94" s="22"/>
      <c r="R94" s="21"/>
      <c r="S94" s="21"/>
      <c r="T94" s="21"/>
      <c r="U94" s="10"/>
    </row>
    <row r="95" spans="1:21" s="11" customFormat="1" x14ac:dyDescent="0.25">
      <c r="A95" s="36"/>
      <c r="B95" s="90"/>
      <c r="C95" s="49"/>
      <c r="D95" s="49"/>
      <c r="E95" s="49"/>
      <c r="F95" s="77"/>
      <c r="G95" s="54"/>
      <c r="H95" s="54"/>
      <c r="I95" s="90"/>
      <c r="K95" s="54"/>
      <c r="N95" s="18"/>
      <c r="R95" s="19"/>
      <c r="S95" s="19"/>
      <c r="T95" s="19"/>
      <c r="U95" s="10"/>
    </row>
    <row r="96" spans="1:21" s="11" customFormat="1" x14ac:dyDescent="0.25">
      <c r="A96" s="36"/>
      <c r="B96" s="90"/>
      <c r="C96" s="49"/>
      <c r="D96" s="49"/>
      <c r="E96" s="49"/>
      <c r="F96" s="77"/>
      <c r="G96" s="54"/>
      <c r="H96" s="54"/>
      <c r="I96" s="90"/>
      <c r="K96" s="54"/>
      <c r="N96" s="18"/>
      <c r="R96" s="19"/>
      <c r="S96" s="19"/>
      <c r="T96" s="19"/>
      <c r="U96" s="10"/>
    </row>
    <row r="97" spans="1:21" s="11" customFormat="1" x14ac:dyDescent="0.25">
      <c r="A97" s="36"/>
      <c r="B97" s="90"/>
      <c r="C97" s="49"/>
      <c r="D97" s="49"/>
      <c r="E97" s="49"/>
      <c r="F97" s="77"/>
      <c r="G97" s="54"/>
      <c r="H97" s="54"/>
      <c r="I97" s="90"/>
      <c r="K97" s="54"/>
      <c r="N97" s="18"/>
      <c r="R97" s="19"/>
      <c r="S97" s="19"/>
      <c r="T97" s="19"/>
      <c r="U97" s="10"/>
    </row>
    <row r="98" spans="1:21" s="11" customFormat="1" x14ac:dyDescent="0.25">
      <c r="A98" s="36"/>
      <c r="B98" s="94"/>
      <c r="C98" s="42"/>
      <c r="D98" s="42"/>
      <c r="E98" s="42"/>
      <c r="F98" s="81"/>
      <c r="G98" s="58"/>
      <c r="H98" s="58"/>
      <c r="I98" s="94"/>
      <c r="K98" s="58"/>
      <c r="N98" s="26"/>
      <c r="R98" s="25"/>
      <c r="S98" s="25"/>
      <c r="T98" s="25"/>
      <c r="U98" s="10"/>
    </row>
    <row r="99" spans="1:21" s="11" customFormat="1" x14ac:dyDescent="0.25">
      <c r="A99" s="36"/>
      <c r="B99" s="90"/>
      <c r="C99" s="49"/>
      <c r="D99" s="49"/>
      <c r="E99" s="49"/>
      <c r="F99" s="77"/>
      <c r="G99" s="54"/>
      <c r="H99" s="54"/>
      <c r="I99" s="90"/>
      <c r="K99" s="54"/>
      <c r="N99" s="18"/>
      <c r="R99" s="19"/>
      <c r="S99" s="19"/>
      <c r="T99" s="19"/>
      <c r="U99" s="10"/>
    </row>
    <row r="100" spans="1:21" s="11" customFormat="1" x14ac:dyDescent="0.25">
      <c r="A100" s="36"/>
      <c r="B100" s="90"/>
      <c r="C100" s="49"/>
      <c r="D100" s="49"/>
      <c r="E100" s="49"/>
      <c r="F100" s="77"/>
      <c r="G100" s="54"/>
      <c r="H100" s="54"/>
      <c r="I100" s="90"/>
      <c r="K100" s="54"/>
      <c r="N100" s="18"/>
      <c r="R100" s="19"/>
      <c r="S100" s="19"/>
      <c r="T100" s="19"/>
      <c r="U100" s="10"/>
    </row>
    <row r="101" spans="1:21" s="11" customFormat="1" x14ac:dyDescent="0.25">
      <c r="A101" s="36"/>
      <c r="B101" s="90"/>
      <c r="C101" s="49"/>
      <c r="D101" s="49"/>
      <c r="E101" s="49"/>
      <c r="F101" s="77"/>
      <c r="G101" s="54"/>
      <c r="H101" s="54"/>
      <c r="I101" s="90"/>
      <c r="K101" s="54"/>
      <c r="N101" s="18"/>
      <c r="R101" s="19"/>
      <c r="S101" s="19"/>
      <c r="T101" s="19"/>
      <c r="U101" s="10"/>
    </row>
    <row r="102" spans="1:21" s="11" customFormat="1" x14ac:dyDescent="0.25">
      <c r="A102" s="36"/>
      <c r="B102" s="92"/>
      <c r="C102" s="40"/>
      <c r="D102" s="40"/>
      <c r="E102" s="40"/>
      <c r="F102" s="79"/>
      <c r="G102" s="56"/>
      <c r="H102" s="56"/>
      <c r="I102" s="92"/>
      <c r="K102" s="56"/>
      <c r="N102" s="22"/>
      <c r="R102" s="21"/>
      <c r="S102" s="21"/>
      <c r="T102" s="21"/>
      <c r="U102" s="10"/>
    </row>
    <row r="103" spans="1:21" s="11" customFormat="1" x14ac:dyDescent="0.25">
      <c r="A103" s="36"/>
      <c r="B103" s="92"/>
      <c r="C103" s="40"/>
      <c r="D103" s="40"/>
      <c r="E103" s="40"/>
      <c r="F103" s="79"/>
      <c r="G103" s="56"/>
      <c r="H103" s="56"/>
      <c r="I103" s="92"/>
      <c r="K103" s="56"/>
      <c r="N103" s="22"/>
      <c r="R103" s="21"/>
      <c r="S103" s="21"/>
      <c r="T103" s="21"/>
      <c r="U103" s="10"/>
    </row>
    <row r="104" spans="1:21" s="11" customFormat="1" x14ac:dyDescent="0.25">
      <c r="A104" s="36"/>
      <c r="B104" s="90"/>
      <c r="C104" s="49"/>
      <c r="D104" s="49"/>
      <c r="E104" s="49"/>
      <c r="F104" s="77"/>
      <c r="G104" s="54"/>
      <c r="H104" s="54"/>
      <c r="I104" s="90"/>
      <c r="K104" s="54"/>
      <c r="N104" s="18"/>
      <c r="R104" s="19"/>
      <c r="S104" s="19"/>
      <c r="T104" s="19"/>
      <c r="U104" s="10"/>
    </row>
    <row r="105" spans="1:21" s="11" customFormat="1" x14ac:dyDescent="0.25">
      <c r="A105" s="36"/>
      <c r="B105" s="94"/>
      <c r="C105" s="42"/>
      <c r="D105" s="42"/>
      <c r="E105" s="42"/>
      <c r="F105" s="81"/>
      <c r="G105" s="58"/>
      <c r="H105" s="58"/>
      <c r="I105" s="94"/>
      <c r="K105" s="58"/>
      <c r="N105" s="26"/>
      <c r="R105" s="25"/>
      <c r="S105" s="25"/>
      <c r="T105" s="25"/>
      <c r="U105" s="10"/>
    </row>
    <row r="106" spans="1:21" s="11" customFormat="1" x14ac:dyDescent="0.25">
      <c r="A106" s="36"/>
      <c r="B106" s="92"/>
      <c r="C106" s="40"/>
      <c r="D106" s="40"/>
      <c r="E106" s="40"/>
      <c r="F106" s="79"/>
      <c r="G106" s="56"/>
      <c r="H106" s="56"/>
      <c r="I106" s="92"/>
      <c r="K106" s="56"/>
      <c r="N106" s="22"/>
      <c r="R106" s="21"/>
      <c r="S106" s="21"/>
      <c r="T106" s="21"/>
      <c r="U106" s="10"/>
    </row>
    <row r="107" spans="1:21" s="11" customFormat="1" x14ac:dyDescent="0.25">
      <c r="A107" s="36"/>
      <c r="B107" s="92"/>
      <c r="C107" s="40"/>
      <c r="D107" s="40"/>
      <c r="E107" s="40"/>
      <c r="F107" s="79"/>
      <c r="G107" s="56"/>
      <c r="H107" s="56"/>
      <c r="I107" s="92"/>
      <c r="K107" s="56"/>
      <c r="N107" s="22"/>
      <c r="R107" s="21"/>
      <c r="S107" s="21"/>
      <c r="T107" s="21"/>
      <c r="U107" s="10"/>
    </row>
    <row r="108" spans="1:21" s="11" customFormat="1" x14ac:dyDescent="0.25">
      <c r="A108" s="36"/>
      <c r="B108" s="90"/>
      <c r="C108" s="49"/>
      <c r="D108" s="49"/>
      <c r="E108" s="49"/>
      <c r="F108" s="77"/>
      <c r="G108" s="54"/>
      <c r="H108" s="54"/>
      <c r="I108" s="90"/>
      <c r="K108" s="54"/>
      <c r="N108" s="18"/>
      <c r="R108" s="19"/>
      <c r="S108" s="19"/>
      <c r="T108" s="19"/>
      <c r="U108" s="10"/>
    </row>
    <row r="109" spans="1:21" s="11" customFormat="1" x14ac:dyDescent="0.25">
      <c r="A109" s="36"/>
      <c r="B109" s="94"/>
      <c r="C109" s="42"/>
      <c r="D109" s="42"/>
      <c r="E109" s="42"/>
      <c r="F109" s="81"/>
      <c r="G109" s="58"/>
      <c r="H109" s="58"/>
      <c r="I109" s="94"/>
      <c r="K109" s="58"/>
      <c r="N109" s="26"/>
      <c r="R109" s="25"/>
      <c r="S109" s="25"/>
      <c r="T109" s="25"/>
      <c r="U109" s="10"/>
    </row>
    <row r="110" spans="1:21" s="11" customFormat="1" x14ac:dyDescent="0.25">
      <c r="A110" s="36"/>
      <c r="B110" s="92"/>
      <c r="C110" s="40"/>
      <c r="D110" s="40"/>
      <c r="E110" s="40"/>
      <c r="F110" s="79"/>
      <c r="G110" s="56"/>
      <c r="H110" s="56"/>
      <c r="I110" s="92"/>
      <c r="K110" s="56"/>
      <c r="N110" s="22"/>
      <c r="R110" s="21"/>
      <c r="S110" s="21"/>
      <c r="T110" s="21"/>
      <c r="U110" s="10"/>
    </row>
    <row r="111" spans="1:21" s="11" customFormat="1" x14ac:dyDescent="0.25">
      <c r="A111" s="36"/>
      <c r="B111" s="90"/>
      <c r="C111" s="49"/>
      <c r="D111" s="49"/>
      <c r="E111" s="49"/>
      <c r="F111" s="77"/>
      <c r="G111" s="54"/>
      <c r="H111" s="54"/>
      <c r="I111" s="90"/>
      <c r="K111" s="54"/>
      <c r="N111" s="18"/>
      <c r="R111" s="19"/>
      <c r="S111" s="19"/>
      <c r="T111" s="19"/>
      <c r="U111" s="10"/>
    </row>
    <row r="112" spans="1:21" s="11" customFormat="1" x14ac:dyDescent="0.25">
      <c r="A112" s="36"/>
      <c r="B112" s="90"/>
      <c r="C112" s="49"/>
      <c r="D112" s="49"/>
      <c r="E112" s="49"/>
      <c r="F112" s="77"/>
      <c r="G112" s="54"/>
      <c r="H112" s="54"/>
      <c r="I112" s="90"/>
      <c r="K112" s="54"/>
      <c r="N112" s="18"/>
      <c r="R112" s="19"/>
      <c r="S112" s="19"/>
      <c r="T112" s="19"/>
      <c r="U112" s="10"/>
    </row>
    <row r="113" spans="1:21" s="11" customFormat="1" x14ac:dyDescent="0.25">
      <c r="A113" s="36"/>
      <c r="B113" s="92"/>
      <c r="C113" s="40"/>
      <c r="D113" s="40"/>
      <c r="E113" s="40"/>
      <c r="F113" s="79"/>
      <c r="G113" s="56"/>
      <c r="H113" s="56"/>
      <c r="I113" s="92"/>
      <c r="K113" s="56"/>
      <c r="N113" s="22"/>
      <c r="R113" s="21"/>
      <c r="S113" s="21"/>
      <c r="T113" s="21"/>
      <c r="U113" s="10"/>
    </row>
    <row r="114" spans="1:21" s="11" customFormat="1" x14ac:dyDescent="0.25">
      <c r="A114" s="36"/>
      <c r="B114" s="92"/>
      <c r="C114" s="40"/>
      <c r="D114" s="40"/>
      <c r="E114" s="40"/>
      <c r="F114" s="79"/>
      <c r="G114" s="56"/>
      <c r="H114" s="56"/>
      <c r="I114" s="92"/>
      <c r="K114" s="56"/>
      <c r="N114" s="22"/>
      <c r="R114" s="21"/>
      <c r="S114" s="21"/>
      <c r="T114" s="21"/>
      <c r="U114" s="10"/>
    </row>
    <row r="115" spans="1:21" s="11" customFormat="1" x14ac:dyDescent="0.25">
      <c r="A115" s="36"/>
      <c r="B115" s="92"/>
      <c r="C115" s="40"/>
      <c r="D115" s="40"/>
      <c r="E115" s="40"/>
      <c r="F115" s="79"/>
      <c r="G115" s="56"/>
      <c r="H115" s="56"/>
      <c r="I115" s="92"/>
      <c r="K115" s="56"/>
      <c r="N115" s="22"/>
      <c r="R115" s="21"/>
      <c r="S115" s="21"/>
      <c r="T115" s="21"/>
      <c r="U115" s="10"/>
    </row>
    <row r="116" spans="1:21" s="11" customFormat="1" x14ac:dyDescent="0.25">
      <c r="A116" s="36"/>
      <c r="B116" s="92"/>
      <c r="C116" s="40"/>
      <c r="D116" s="40"/>
      <c r="E116" s="40"/>
      <c r="F116" s="79"/>
      <c r="G116" s="56"/>
      <c r="H116" s="56"/>
      <c r="I116" s="92"/>
      <c r="K116" s="56"/>
      <c r="N116" s="22"/>
      <c r="R116" s="21"/>
      <c r="S116" s="21"/>
      <c r="T116" s="21"/>
      <c r="U116" s="10"/>
    </row>
    <row r="117" spans="1:21" s="11" customFormat="1" x14ac:dyDescent="0.25">
      <c r="A117" s="36"/>
      <c r="B117" s="93"/>
      <c r="C117" s="41"/>
      <c r="D117" s="41"/>
      <c r="E117" s="41"/>
      <c r="F117" s="80"/>
      <c r="G117" s="57"/>
      <c r="H117" s="57"/>
      <c r="I117" s="93"/>
      <c r="K117" s="57"/>
      <c r="N117" s="24"/>
      <c r="R117" s="23"/>
      <c r="S117" s="23"/>
      <c r="T117" s="23"/>
      <c r="U117" s="10"/>
    </row>
    <row r="118" spans="1:21" s="11" customFormat="1" x14ac:dyDescent="0.25">
      <c r="A118" s="36"/>
      <c r="B118" s="90"/>
      <c r="C118" s="49"/>
      <c r="D118" s="49"/>
      <c r="E118" s="49"/>
      <c r="F118" s="77"/>
      <c r="G118" s="54"/>
      <c r="H118" s="54"/>
      <c r="I118" s="90"/>
      <c r="K118" s="54"/>
      <c r="N118" s="18"/>
      <c r="R118" s="19"/>
      <c r="S118" s="19"/>
      <c r="T118" s="19"/>
      <c r="U118" s="10"/>
    </row>
    <row r="119" spans="1:21" s="11" customFormat="1" x14ac:dyDescent="0.25">
      <c r="A119" s="36"/>
      <c r="B119" s="95"/>
      <c r="C119" s="43"/>
      <c r="D119" s="43"/>
      <c r="E119" s="43"/>
      <c r="F119" s="82"/>
      <c r="G119" s="59"/>
      <c r="H119" s="59"/>
      <c r="I119" s="95"/>
      <c r="K119" s="59"/>
      <c r="N119" s="28"/>
      <c r="R119" s="27"/>
      <c r="S119" s="27"/>
      <c r="T119" s="27"/>
      <c r="U119" s="29"/>
    </row>
    <row r="120" spans="1:21" s="11" customFormat="1" x14ac:dyDescent="0.25">
      <c r="A120" s="36"/>
      <c r="B120" s="93"/>
      <c r="C120" s="41"/>
      <c r="D120" s="41"/>
      <c r="E120" s="41"/>
      <c r="F120" s="80"/>
      <c r="G120" s="57"/>
      <c r="H120" s="57"/>
      <c r="I120" s="93"/>
      <c r="K120" s="57"/>
      <c r="N120" s="24"/>
      <c r="R120" s="23"/>
      <c r="S120" s="23"/>
      <c r="T120" s="23"/>
      <c r="U120" s="10"/>
    </row>
    <row r="121" spans="1:21" s="11" customFormat="1" x14ac:dyDescent="0.25">
      <c r="A121" s="36"/>
      <c r="B121" s="92"/>
      <c r="C121" s="40"/>
      <c r="D121" s="40"/>
      <c r="E121" s="40"/>
      <c r="F121" s="79"/>
      <c r="G121" s="56"/>
      <c r="H121" s="56"/>
      <c r="I121" s="92"/>
      <c r="K121" s="56"/>
      <c r="N121" s="22"/>
      <c r="R121" s="21"/>
      <c r="S121" s="21"/>
      <c r="T121" s="21"/>
      <c r="U121" s="10"/>
    </row>
    <row r="122" spans="1:21" s="11" customFormat="1" x14ac:dyDescent="0.25">
      <c r="A122" s="36"/>
      <c r="B122" s="92"/>
      <c r="C122" s="40"/>
      <c r="D122" s="40"/>
      <c r="E122" s="40"/>
      <c r="F122" s="79"/>
      <c r="G122" s="56"/>
      <c r="H122" s="56"/>
      <c r="I122" s="92"/>
      <c r="K122" s="56"/>
      <c r="N122" s="22"/>
      <c r="R122" s="21"/>
      <c r="S122" s="21"/>
      <c r="T122" s="21"/>
      <c r="U122" s="10"/>
    </row>
    <row r="123" spans="1:21" s="11" customFormat="1" x14ac:dyDescent="0.25">
      <c r="A123" s="36"/>
      <c r="B123" s="96"/>
      <c r="C123" s="44"/>
      <c r="D123" s="44"/>
      <c r="E123" s="44"/>
      <c r="F123" s="83"/>
      <c r="G123" s="60"/>
      <c r="H123" s="60"/>
      <c r="I123" s="96"/>
      <c r="K123" s="60"/>
      <c r="N123" s="31"/>
      <c r="R123" s="30"/>
      <c r="S123" s="30"/>
      <c r="T123" s="30"/>
      <c r="U123" s="29"/>
    </row>
    <row r="124" spans="1:21" s="11" customFormat="1" x14ac:dyDescent="0.25">
      <c r="A124" s="36"/>
      <c r="B124" s="90"/>
      <c r="C124" s="49"/>
      <c r="D124" s="49"/>
      <c r="E124" s="49"/>
      <c r="F124" s="77"/>
      <c r="G124" s="54"/>
      <c r="H124" s="54"/>
      <c r="I124" s="90"/>
      <c r="K124" s="54"/>
      <c r="N124" s="18"/>
      <c r="R124" s="19"/>
      <c r="S124" s="19"/>
      <c r="T124" s="19"/>
      <c r="U124" s="10"/>
    </row>
    <row r="125" spans="1:21" s="11" customFormat="1" x14ac:dyDescent="0.25">
      <c r="A125" s="36"/>
      <c r="B125" s="92"/>
      <c r="C125" s="40"/>
      <c r="D125" s="40"/>
      <c r="E125" s="40"/>
      <c r="F125" s="79"/>
      <c r="G125" s="56"/>
      <c r="H125" s="56"/>
      <c r="I125" s="92"/>
      <c r="K125" s="56"/>
      <c r="N125" s="22"/>
      <c r="R125" s="21"/>
      <c r="S125" s="21"/>
      <c r="T125" s="21"/>
      <c r="U125" s="10"/>
    </row>
    <row r="126" spans="1:21" s="11" customFormat="1" x14ac:dyDescent="0.25">
      <c r="A126" s="36"/>
      <c r="B126" s="92"/>
      <c r="C126" s="40"/>
      <c r="D126" s="40"/>
      <c r="E126" s="40"/>
      <c r="F126" s="79"/>
      <c r="G126" s="56"/>
      <c r="H126" s="56"/>
      <c r="I126" s="92"/>
      <c r="K126" s="56"/>
      <c r="N126" s="22"/>
      <c r="R126" s="21"/>
      <c r="S126" s="21"/>
      <c r="T126" s="21"/>
      <c r="U126" s="10"/>
    </row>
    <row r="127" spans="1:21" s="11" customFormat="1" x14ac:dyDescent="0.25">
      <c r="A127" s="36"/>
      <c r="B127" s="90"/>
      <c r="C127" s="49"/>
      <c r="D127" s="49"/>
      <c r="E127" s="49"/>
      <c r="F127" s="77"/>
      <c r="G127" s="54"/>
      <c r="H127" s="54"/>
      <c r="I127" s="90"/>
      <c r="K127" s="54"/>
      <c r="N127" s="18"/>
      <c r="R127" s="19"/>
      <c r="S127" s="19"/>
      <c r="T127" s="19"/>
      <c r="U127" s="10"/>
    </row>
    <row r="128" spans="1:21" s="11" customFormat="1" x14ac:dyDescent="0.25">
      <c r="A128" s="36"/>
      <c r="B128" s="96"/>
      <c r="C128" s="44"/>
      <c r="D128" s="44"/>
      <c r="E128" s="44"/>
      <c r="F128" s="83"/>
      <c r="G128" s="60"/>
      <c r="H128" s="60"/>
      <c r="I128" s="96"/>
      <c r="K128" s="60"/>
      <c r="N128" s="31"/>
      <c r="R128" s="30"/>
      <c r="S128" s="30"/>
      <c r="T128" s="30"/>
      <c r="U128" s="29"/>
    </row>
    <row r="129" spans="1:21" s="11" customFormat="1" x14ac:dyDescent="0.25">
      <c r="A129" s="36"/>
      <c r="B129" s="93"/>
      <c r="C129" s="41"/>
      <c r="D129" s="41"/>
      <c r="E129" s="41"/>
      <c r="F129" s="80"/>
      <c r="G129" s="57"/>
      <c r="H129" s="57"/>
      <c r="I129" s="93"/>
      <c r="K129" s="57"/>
      <c r="N129" s="24"/>
      <c r="R129" s="23"/>
      <c r="S129" s="23"/>
      <c r="T129" s="23"/>
      <c r="U129" s="10"/>
    </row>
    <row r="130" spans="1:21" s="11" customFormat="1" x14ac:dyDescent="0.25">
      <c r="A130" s="36"/>
      <c r="B130" s="92"/>
      <c r="C130" s="40"/>
      <c r="D130" s="40"/>
      <c r="E130" s="40"/>
      <c r="F130" s="79"/>
      <c r="G130" s="56"/>
      <c r="H130" s="56"/>
      <c r="I130" s="92"/>
      <c r="K130" s="56"/>
      <c r="N130" s="22"/>
      <c r="R130" s="21"/>
      <c r="S130" s="21"/>
      <c r="T130" s="21"/>
      <c r="U130" s="10"/>
    </row>
    <row r="131" spans="1:21" s="11" customFormat="1" x14ac:dyDescent="0.25">
      <c r="A131" s="36"/>
      <c r="B131" s="92"/>
      <c r="C131" s="40"/>
      <c r="D131" s="40"/>
      <c r="E131" s="40"/>
      <c r="F131" s="79"/>
      <c r="G131" s="56"/>
      <c r="H131" s="56"/>
      <c r="I131" s="92"/>
      <c r="K131" s="56"/>
      <c r="N131" s="22"/>
      <c r="R131" s="21"/>
      <c r="S131" s="21"/>
      <c r="T131" s="21"/>
      <c r="U131" s="10"/>
    </row>
    <row r="132" spans="1:21" s="11" customFormat="1" x14ac:dyDescent="0.25">
      <c r="A132" s="36"/>
      <c r="B132" s="92"/>
      <c r="C132" s="40"/>
      <c r="D132" s="40"/>
      <c r="E132" s="40"/>
      <c r="F132" s="79"/>
      <c r="G132" s="56"/>
      <c r="H132" s="56"/>
      <c r="I132" s="92"/>
      <c r="K132" s="56"/>
      <c r="N132" s="22"/>
      <c r="R132" s="21"/>
      <c r="S132" s="21"/>
      <c r="T132" s="21"/>
      <c r="U132" s="10"/>
    </row>
    <row r="133" spans="1:21" s="11" customFormat="1" x14ac:dyDescent="0.25">
      <c r="A133" s="36"/>
      <c r="B133" s="95"/>
      <c r="C133" s="43"/>
      <c r="D133" s="43"/>
      <c r="E133" s="43"/>
      <c r="F133" s="82"/>
      <c r="G133" s="59"/>
      <c r="H133" s="59"/>
      <c r="I133" s="95"/>
      <c r="K133" s="59"/>
      <c r="N133" s="28"/>
      <c r="R133" s="27"/>
      <c r="S133" s="27"/>
      <c r="T133" s="27"/>
      <c r="U133" s="29"/>
    </row>
    <row r="134" spans="1:21" s="11" customFormat="1" x14ac:dyDescent="0.25">
      <c r="A134" s="36"/>
      <c r="B134" s="93"/>
      <c r="C134" s="41"/>
      <c r="D134" s="41"/>
      <c r="E134" s="41"/>
      <c r="F134" s="80"/>
      <c r="G134" s="57"/>
      <c r="H134" s="57"/>
      <c r="I134" s="93"/>
      <c r="K134" s="57"/>
      <c r="N134" s="24"/>
      <c r="R134" s="23"/>
      <c r="S134" s="23"/>
      <c r="T134" s="23"/>
      <c r="U134" s="10"/>
    </row>
    <row r="135" spans="1:21" s="11" customFormat="1" x14ac:dyDescent="0.25">
      <c r="A135" s="36"/>
      <c r="B135" s="92"/>
      <c r="C135" s="40"/>
      <c r="D135" s="40"/>
      <c r="E135" s="40"/>
      <c r="F135" s="79"/>
      <c r="G135" s="56"/>
      <c r="H135" s="56"/>
      <c r="I135" s="92"/>
      <c r="K135" s="56"/>
      <c r="N135" s="22"/>
      <c r="R135" s="21"/>
      <c r="S135" s="21"/>
      <c r="T135" s="21"/>
      <c r="U135" s="10"/>
    </row>
    <row r="136" spans="1:21" s="11" customFormat="1" x14ac:dyDescent="0.25">
      <c r="A136" s="36"/>
      <c r="B136" s="92"/>
      <c r="C136" s="40"/>
      <c r="D136" s="40"/>
      <c r="E136" s="40"/>
      <c r="F136" s="79"/>
      <c r="G136" s="56"/>
      <c r="H136" s="56"/>
      <c r="I136" s="92"/>
      <c r="K136" s="56"/>
      <c r="N136" s="22"/>
      <c r="R136" s="21"/>
      <c r="S136" s="21"/>
      <c r="T136" s="21"/>
      <c r="U136" s="10"/>
    </row>
    <row r="137" spans="1:21" s="11" customFormat="1" x14ac:dyDescent="0.25">
      <c r="A137" s="36"/>
      <c r="B137" s="96"/>
      <c r="C137" s="44"/>
      <c r="D137" s="44"/>
      <c r="E137" s="44"/>
      <c r="F137" s="83"/>
      <c r="G137" s="60"/>
      <c r="H137" s="60"/>
      <c r="I137" s="96"/>
      <c r="K137" s="60"/>
      <c r="N137" s="31"/>
      <c r="R137" s="30"/>
      <c r="S137" s="30"/>
      <c r="T137" s="30"/>
      <c r="U137" s="29"/>
    </row>
    <row r="138" spans="1:21" s="11" customFormat="1" x14ac:dyDescent="0.25">
      <c r="A138" s="36"/>
      <c r="B138" s="92"/>
      <c r="C138" s="40"/>
      <c r="D138" s="40"/>
      <c r="E138" s="40"/>
      <c r="F138" s="79"/>
      <c r="G138" s="56"/>
      <c r="H138" s="56"/>
      <c r="I138" s="92"/>
      <c r="K138" s="56"/>
      <c r="N138" s="22"/>
      <c r="R138" s="21"/>
      <c r="S138" s="21"/>
      <c r="T138" s="21"/>
      <c r="U138" s="10"/>
    </row>
    <row r="139" spans="1:21" s="11" customFormat="1" x14ac:dyDescent="0.25">
      <c r="A139" s="36"/>
      <c r="B139" s="92"/>
      <c r="C139" s="40"/>
      <c r="D139" s="40"/>
      <c r="E139" s="40"/>
      <c r="F139" s="79"/>
      <c r="G139" s="56"/>
      <c r="H139" s="56"/>
      <c r="I139" s="92"/>
      <c r="K139" s="56"/>
      <c r="N139" s="22"/>
      <c r="R139" s="21"/>
      <c r="S139" s="21"/>
      <c r="T139" s="21"/>
      <c r="U139" s="10"/>
    </row>
    <row r="140" spans="1:21" s="11" customFormat="1" x14ac:dyDescent="0.25">
      <c r="A140" s="36"/>
      <c r="B140" s="92"/>
      <c r="C140" s="40"/>
      <c r="D140" s="40"/>
      <c r="E140" s="40"/>
      <c r="F140" s="79"/>
      <c r="G140" s="56"/>
      <c r="H140" s="56"/>
      <c r="I140" s="92"/>
      <c r="K140" s="56"/>
      <c r="N140" s="22"/>
      <c r="R140" s="21"/>
      <c r="S140" s="21"/>
      <c r="T140" s="21"/>
      <c r="U140" s="10"/>
    </row>
    <row r="141" spans="1:21" s="11" customFormat="1" x14ac:dyDescent="0.25">
      <c r="A141" s="36"/>
      <c r="B141" s="96"/>
      <c r="C141" s="44"/>
      <c r="D141" s="44"/>
      <c r="E141" s="44"/>
      <c r="F141" s="83"/>
      <c r="G141" s="60"/>
      <c r="H141" s="60"/>
      <c r="I141" s="96"/>
      <c r="K141" s="60"/>
      <c r="N141" s="31"/>
      <c r="R141" s="30"/>
      <c r="S141" s="30"/>
      <c r="T141" s="30"/>
      <c r="U141" s="29"/>
    </row>
    <row r="142" spans="1:21" s="11" customFormat="1" x14ac:dyDescent="0.25">
      <c r="A142" s="36"/>
      <c r="B142" s="92"/>
      <c r="C142" s="40"/>
      <c r="D142" s="40"/>
      <c r="E142" s="40"/>
      <c r="F142" s="79"/>
      <c r="G142" s="56"/>
      <c r="H142" s="56"/>
      <c r="I142" s="92"/>
      <c r="K142" s="56"/>
      <c r="N142" s="22"/>
      <c r="R142" s="21"/>
      <c r="S142" s="21"/>
      <c r="T142" s="21"/>
      <c r="U142" s="10"/>
    </row>
    <row r="143" spans="1:21" s="11" customFormat="1" x14ac:dyDescent="0.25">
      <c r="A143" s="36"/>
      <c r="B143" s="92"/>
      <c r="C143" s="40"/>
      <c r="D143" s="40"/>
      <c r="E143" s="40"/>
      <c r="F143" s="79"/>
      <c r="G143" s="56"/>
      <c r="H143" s="56"/>
      <c r="I143" s="92"/>
      <c r="K143" s="56"/>
      <c r="N143" s="22"/>
      <c r="R143" s="21"/>
      <c r="S143" s="21"/>
      <c r="T143" s="21"/>
      <c r="U143" s="10"/>
    </row>
    <row r="144" spans="1:21" s="11" customFormat="1" x14ac:dyDescent="0.25">
      <c r="A144" s="36"/>
      <c r="B144" s="92"/>
      <c r="C144" s="40"/>
      <c r="D144" s="40"/>
      <c r="E144" s="40"/>
      <c r="F144" s="79"/>
      <c r="G144" s="56"/>
      <c r="H144" s="56"/>
      <c r="I144" s="92"/>
      <c r="K144" s="56"/>
      <c r="N144" s="22"/>
      <c r="R144" s="21"/>
      <c r="S144" s="21"/>
      <c r="T144" s="21"/>
      <c r="U144" s="10"/>
    </row>
    <row r="145" spans="1:21" s="11" customFormat="1" x14ac:dyDescent="0.25">
      <c r="A145" s="36"/>
      <c r="B145" s="92"/>
      <c r="C145" s="40"/>
      <c r="D145" s="40"/>
      <c r="E145" s="40"/>
      <c r="F145" s="79"/>
      <c r="G145" s="56"/>
      <c r="H145" s="56"/>
      <c r="I145" s="92"/>
      <c r="K145" s="56"/>
      <c r="N145" s="22"/>
      <c r="R145" s="21"/>
      <c r="S145" s="21"/>
      <c r="T145" s="21"/>
      <c r="U145" s="10"/>
    </row>
    <row r="146" spans="1:21" s="11" customFormat="1" x14ac:dyDescent="0.25">
      <c r="A146" s="36"/>
      <c r="B146" s="92"/>
      <c r="C146" s="40"/>
      <c r="D146" s="40"/>
      <c r="E146" s="40"/>
      <c r="F146" s="79"/>
      <c r="G146" s="56"/>
      <c r="H146" s="56"/>
      <c r="I146" s="92"/>
      <c r="K146" s="56"/>
      <c r="N146" s="22"/>
      <c r="R146" s="21"/>
      <c r="S146" s="21"/>
      <c r="T146" s="21"/>
      <c r="U146" s="10"/>
    </row>
    <row r="147" spans="1:21" s="11" customFormat="1" x14ac:dyDescent="0.25">
      <c r="A147" s="36"/>
      <c r="B147" s="96"/>
      <c r="C147" s="44"/>
      <c r="D147" s="44"/>
      <c r="E147" s="44"/>
      <c r="F147" s="83"/>
      <c r="G147" s="60"/>
      <c r="H147" s="60"/>
      <c r="I147" s="96"/>
      <c r="K147" s="60"/>
      <c r="N147" s="31"/>
      <c r="R147" s="30"/>
      <c r="S147" s="30"/>
      <c r="T147" s="30"/>
      <c r="U147" s="29"/>
    </row>
    <row r="148" spans="1:21" s="11" customFormat="1" x14ac:dyDescent="0.25">
      <c r="A148" s="36"/>
      <c r="B148" s="91"/>
      <c r="C148" s="47"/>
      <c r="D148" s="47"/>
      <c r="E148" s="47"/>
      <c r="F148" s="78"/>
      <c r="G148" s="55"/>
      <c r="H148" s="55"/>
      <c r="I148" s="91"/>
      <c r="K148" s="55"/>
      <c r="N148" s="20"/>
      <c r="R148" s="10"/>
      <c r="S148" s="10"/>
      <c r="T148" s="10"/>
      <c r="U148" s="10"/>
    </row>
    <row r="149" spans="1:21" s="11" customFormat="1" x14ac:dyDescent="0.25">
      <c r="A149" s="36"/>
      <c r="B149" s="92"/>
      <c r="C149" s="40"/>
      <c r="D149" s="40"/>
      <c r="E149" s="40"/>
      <c r="F149" s="79"/>
      <c r="G149" s="56"/>
      <c r="H149" s="56"/>
      <c r="I149" s="92"/>
      <c r="K149" s="56"/>
      <c r="N149" s="22"/>
      <c r="R149" s="21"/>
      <c r="S149" s="21"/>
      <c r="T149" s="21"/>
      <c r="U149" s="10"/>
    </row>
    <row r="150" spans="1:21" s="11" customFormat="1" x14ac:dyDescent="0.25">
      <c r="A150" s="36"/>
      <c r="B150" s="92"/>
      <c r="C150" s="40"/>
      <c r="D150" s="40"/>
      <c r="E150" s="40"/>
      <c r="F150" s="79"/>
      <c r="G150" s="56"/>
      <c r="H150" s="56"/>
      <c r="I150" s="92"/>
      <c r="K150" s="56"/>
      <c r="N150" s="22"/>
      <c r="R150" s="21"/>
      <c r="S150" s="21"/>
      <c r="T150" s="21"/>
      <c r="U150" s="10"/>
    </row>
    <row r="151" spans="1:21" s="11" customFormat="1" x14ac:dyDescent="0.25">
      <c r="A151" s="36"/>
      <c r="B151" s="96"/>
      <c r="C151" s="44"/>
      <c r="D151" s="44"/>
      <c r="E151" s="44"/>
      <c r="F151" s="83"/>
      <c r="G151" s="60"/>
      <c r="H151" s="60"/>
      <c r="I151" s="96"/>
      <c r="K151" s="60"/>
      <c r="N151" s="31"/>
      <c r="R151" s="30"/>
      <c r="S151" s="30"/>
      <c r="T151" s="30"/>
      <c r="U151" s="29"/>
    </row>
    <row r="152" spans="1:21" s="11" customFormat="1" x14ac:dyDescent="0.25">
      <c r="A152" s="36"/>
      <c r="B152" s="91"/>
      <c r="C152" s="47"/>
      <c r="D152" s="47"/>
      <c r="E152" s="47"/>
      <c r="F152" s="78"/>
      <c r="G152" s="55"/>
      <c r="H152" s="55"/>
      <c r="I152" s="91"/>
      <c r="K152" s="55"/>
      <c r="N152" s="20"/>
      <c r="R152" s="10"/>
      <c r="S152" s="10"/>
      <c r="T152" s="10"/>
      <c r="U152" s="10"/>
    </row>
    <row r="153" spans="1:21" s="11" customFormat="1" x14ac:dyDescent="0.25">
      <c r="A153" s="36"/>
      <c r="B153" s="90"/>
      <c r="C153" s="49"/>
      <c r="D153" s="49"/>
      <c r="E153" s="49"/>
      <c r="F153" s="77"/>
      <c r="G153" s="54"/>
      <c r="H153" s="54"/>
      <c r="I153" s="90"/>
      <c r="K153" s="54"/>
      <c r="N153" s="18"/>
      <c r="R153" s="19"/>
      <c r="S153" s="19"/>
      <c r="T153" s="19"/>
      <c r="U153" s="10"/>
    </row>
    <row r="154" spans="1:21" s="11" customFormat="1" x14ac:dyDescent="0.25">
      <c r="A154" s="36"/>
      <c r="B154" s="90"/>
      <c r="C154" s="49"/>
      <c r="D154" s="49"/>
      <c r="E154" s="49"/>
      <c r="F154" s="77"/>
      <c r="G154" s="54"/>
      <c r="H154" s="54"/>
      <c r="I154" s="90"/>
      <c r="K154" s="54"/>
      <c r="N154" s="18"/>
      <c r="R154" s="19"/>
      <c r="S154" s="19"/>
      <c r="T154" s="19"/>
      <c r="U154" s="10"/>
    </row>
    <row r="155" spans="1:21" s="11" customFormat="1" x14ac:dyDescent="0.25">
      <c r="A155" s="36"/>
      <c r="B155" s="92"/>
      <c r="C155" s="40"/>
      <c r="D155" s="40"/>
      <c r="E155" s="40"/>
      <c r="F155" s="79"/>
      <c r="G155" s="56"/>
      <c r="H155" s="56"/>
      <c r="I155" s="92"/>
      <c r="K155" s="56"/>
      <c r="N155" s="22"/>
      <c r="R155" s="21"/>
      <c r="S155" s="21"/>
      <c r="T155" s="21"/>
      <c r="U155" s="10"/>
    </row>
    <row r="156" spans="1:21" s="11" customFormat="1" x14ac:dyDescent="0.25">
      <c r="A156" s="36"/>
      <c r="B156" s="96"/>
      <c r="C156" s="44"/>
      <c r="D156" s="44"/>
      <c r="E156" s="44"/>
      <c r="F156" s="83"/>
      <c r="G156" s="60"/>
      <c r="H156" s="60"/>
      <c r="I156" s="96"/>
      <c r="K156" s="60"/>
      <c r="N156" s="31"/>
      <c r="R156" s="30"/>
      <c r="S156" s="30"/>
      <c r="T156" s="30"/>
      <c r="U156" s="29"/>
    </row>
    <row r="157" spans="1:21" s="11" customFormat="1" x14ac:dyDescent="0.25">
      <c r="A157" s="36"/>
      <c r="B157" s="90"/>
      <c r="C157" s="49"/>
      <c r="D157" s="49"/>
      <c r="E157" s="49"/>
      <c r="F157" s="77"/>
      <c r="G157" s="54"/>
      <c r="H157" s="54"/>
      <c r="I157" s="90"/>
      <c r="K157" s="54"/>
      <c r="N157" s="18"/>
      <c r="R157" s="19"/>
      <c r="S157" s="19"/>
      <c r="T157" s="19"/>
      <c r="U157" s="10"/>
    </row>
    <row r="158" spans="1:21" s="11" customFormat="1" x14ac:dyDescent="0.25">
      <c r="A158" s="36"/>
      <c r="B158" s="90"/>
      <c r="C158" s="49"/>
      <c r="D158" s="49"/>
      <c r="E158" s="49"/>
      <c r="F158" s="77"/>
      <c r="G158" s="54"/>
      <c r="H158" s="54"/>
      <c r="I158" s="90"/>
      <c r="K158" s="54"/>
      <c r="N158" s="18"/>
      <c r="R158" s="19"/>
      <c r="S158" s="19"/>
      <c r="T158" s="19"/>
      <c r="U158" s="10"/>
    </row>
    <row r="159" spans="1:21" s="11" customFormat="1" x14ac:dyDescent="0.25">
      <c r="A159" s="36"/>
      <c r="B159" s="92"/>
      <c r="C159" s="40"/>
      <c r="D159" s="40"/>
      <c r="E159" s="40"/>
      <c r="F159" s="79"/>
      <c r="G159" s="56"/>
      <c r="H159" s="56"/>
      <c r="I159" s="92"/>
      <c r="K159" s="56"/>
      <c r="N159" s="22"/>
      <c r="R159" s="21"/>
      <c r="S159" s="21"/>
      <c r="T159" s="21"/>
      <c r="U159" s="10"/>
    </row>
    <row r="160" spans="1:21" s="11" customFormat="1" x14ac:dyDescent="0.25">
      <c r="A160" s="36"/>
      <c r="B160" s="92"/>
      <c r="C160" s="40"/>
      <c r="D160" s="40"/>
      <c r="E160" s="40"/>
      <c r="F160" s="79"/>
      <c r="G160" s="56"/>
      <c r="H160" s="56"/>
      <c r="I160" s="92"/>
      <c r="K160" s="56"/>
      <c r="N160" s="22"/>
      <c r="R160" s="21"/>
      <c r="S160" s="21"/>
      <c r="T160" s="21"/>
      <c r="U160" s="10"/>
    </row>
    <row r="161" spans="1:21" s="11" customFormat="1" x14ac:dyDescent="0.25">
      <c r="A161" s="36"/>
      <c r="B161" s="96"/>
      <c r="C161" s="44"/>
      <c r="D161" s="44"/>
      <c r="E161" s="44"/>
      <c r="F161" s="83"/>
      <c r="G161" s="60"/>
      <c r="H161" s="60"/>
      <c r="I161" s="96"/>
      <c r="K161" s="60"/>
      <c r="N161" s="31"/>
      <c r="R161" s="30"/>
      <c r="S161" s="30"/>
      <c r="T161" s="30"/>
      <c r="U161" s="29"/>
    </row>
    <row r="162" spans="1:21" s="11" customFormat="1" x14ac:dyDescent="0.25">
      <c r="A162" s="36"/>
      <c r="B162" s="92"/>
      <c r="C162" s="40"/>
      <c r="D162" s="40"/>
      <c r="E162" s="40"/>
      <c r="F162" s="79"/>
      <c r="G162" s="56"/>
      <c r="H162" s="56"/>
      <c r="I162" s="92"/>
      <c r="K162" s="56"/>
      <c r="N162" s="22"/>
      <c r="R162" s="21"/>
      <c r="S162" s="21"/>
      <c r="T162" s="21"/>
      <c r="U162" s="10"/>
    </row>
    <row r="163" spans="1:21" s="11" customFormat="1" x14ac:dyDescent="0.25">
      <c r="A163" s="36"/>
      <c r="B163" s="92"/>
      <c r="C163" s="40"/>
      <c r="D163" s="40"/>
      <c r="E163" s="40"/>
      <c r="F163" s="79"/>
      <c r="G163" s="56"/>
      <c r="H163" s="56"/>
      <c r="I163" s="92"/>
      <c r="K163" s="56"/>
      <c r="N163" s="21"/>
      <c r="R163" s="21"/>
      <c r="S163" s="21"/>
      <c r="T163" s="21"/>
      <c r="U163" s="10"/>
    </row>
    <row r="164" spans="1:21" s="11" customFormat="1" x14ac:dyDescent="0.25">
      <c r="A164" s="36"/>
      <c r="B164" s="90"/>
      <c r="C164" s="49"/>
      <c r="D164" s="49"/>
      <c r="E164" s="49"/>
      <c r="F164" s="77"/>
      <c r="G164" s="54"/>
      <c r="H164" s="54"/>
      <c r="I164" s="90"/>
      <c r="K164" s="54"/>
      <c r="N164" s="17"/>
      <c r="R164" s="19"/>
      <c r="S164" s="19"/>
      <c r="T164" s="19"/>
      <c r="U164" s="10"/>
    </row>
    <row r="165" spans="1:21" s="11" customFormat="1" x14ac:dyDescent="0.25">
      <c r="A165" s="36"/>
      <c r="B165" s="96"/>
      <c r="C165" s="44"/>
      <c r="D165" s="44"/>
      <c r="E165" s="44"/>
      <c r="F165" s="83"/>
      <c r="G165" s="60"/>
      <c r="H165" s="60"/>
      <c r="I165" s="96"/>
      <c r="K165" s="60"/>
      <c r="N165" s="30"/>
      <c r="R165" s="30"/>
      <c r="S165" s="30"/>
      <c r="T165" s="30"/>
      <c r="U165" s="29"/>
    </row>
    <row r="166" spans="1:21" s="11" customFormat="1" x14ac:dyDescent="0.25">
      <c r="A166" s="36"/>
      <c r="B166" s="90"/>
      <c r="C166" s="49"/>
      <c r="D166" s="49"/>
      <c r="E166" s="49"/>
      <c r="F166" s="77"/>
      <c r="G166" s="54"/>
      <c r="H166" s="54"/>
      <c r="I166" s="90"/>
      <c r="K166" s="54"/>
      <c r="N166" s="17"/>
      <c r="R166" s="19"/>
      <c r="S166" s="19"/>
      <c r="T166" s="19"/>
      <c r="U166" s="10"/>
    </row>
    <row r="167" spans="1:21" s="11" customFormat="1" x14ac:dyDescent="0.25">
      <c r="A167" s="36"/>
      <c r="B167" s="91"/>
      <c r="C167" s="47"/>
      <c r="D167" s="47"/>
      <c r="E167" s="47"/>
      <c r="F167" s="78"/>
      <c r="G167" s="55"/>
      <c r="H167" s="55"/>
      <c r="I167" s="91"/>
      <c r="K167" s="55"/>
      <c r="R167" s="10"/>
      <c r="S167" s="10"/>
      <c r="T167" s="10"/>
      <c r="U167" s="10"/>
    </row>
    <row r="168" spans="1:21" s="11" customFormat="1" ht="15.75" x14ac:dyDescent="0.25">
      <c r="A168" s="36"/>
      <c r="B168" s="96"/>
      <c r="C168" s="45"/>
      <c r="D168" s="45"/>
      <c r="E168" s="45"/>
      <c r="F168" s="84"/>
      <c r="G168" s="61"/>
      <c r="H168" s="61"/>
      <c r="I168" s="96"/>
      <c r="K168" s="61"/>
      <c r="N168" s="32"/>
      <c r="R168" s="32"/>
      <c r="S168" s="32"/>
      <c r="T168" s="32"/>
      <c r="U168" s="33"/>
    </row>
    <row r="169" spans="1:21" s="11" customFormat="1" x14ac:dyDescent="0.25">
      <c r="A169" s="36"/>
      <c r="B169" s="91"/>
      <c r="C169" s="47"/>
      <c r="D169" s="47"/>
      <c r="E169" s="47"/>
      <c r="F169" s="78"/>
      <c r="G169" s="55"/>
      <c r="H169" s="55"/>
      <c r="I169" s="91"/>
      <c r="K169" s="55"/>
      <c r="R169" s="10"/>
      <c r="S169" s="10"/>
      <c r="T169" s="10"/>
      <c r="U169" s="10"/>
    </row>
    <row r="170" spans="1:21" s="11" customFormat="1" x14ac:dyDescent="0.25">
      <c r="A170" s="36"/>
      <c r="B170" s="91"/>
      <c r="C170" s="47"/>
      <c r="D170" s="47"/>
      <c r="E170" s="47"/>
      <c r="F170" s="78"/>
      <c r="G170" s="55"/>
      <c r="H170" s="55"/>
      <c r="I170" s="91"/>
      <c r="K170" s="55"/>
      <c r="R170" s="10"/>
      <c r="S170" s="10"/>
      <c r="T170" s="10"/>
      <c r="U170" s="10"/>
    </row>
  </sheetData>
  <sortState xmlns:xlrd2="http://schemas.microsoft.com/office/spreadsheetml/2017/richdata2" ref="A49:U57">
    <sortCondition ref="A49:A57"/>
  </sortState>
  <phoneticPr fontId="18" type="noConversion"/>
  <printOptions gridLines="1"/>
  <pageMargins left="0.25" right="0.25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Polimeno</dc:creator>
  <cp:lastModifiedBy>Michael Carrier</cp:lastModifiedBy>
  <cp:lastPrinted>2021-02-03T15:44:55Z</cp:lastPrinted>
  <dcterms:created xsi:type="dcterms:W3CDTF">2015-10-28T22:40:42Z</dcterms:created>
  <dcterms:modified xsi:type="dcterms:W3CDTF">2021-03-30T19:39:56Z</dcterms:modified>
</cp:coreProperties>
</file>