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Robert Cassidy\Documents\Rotary\District 7910\2014-2015 District Awards\"/>
    </mc:Choice>
  </mc:AlternateContent>
  <bookViews>
    <workbookView xWindow="0" yWindow="0" windowWidth="38400" windowHeight="17835"/>
  </bookViews>
  <sheets>
    <sheet name="Club Entry Form" sheetId="2" r:id="rId1"/>
    <sheet name="Other" sheetId="4" r:id="rId2"/>
  </sheets>
  <definedNames>
    <definedName name="_xlnm.Print_Area" localSheetId="0">'Club Entry Form'!$A$2:$L$96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2" l="1"/>
  <c r="K44" i="2"/>
  <c r="I25" i="2"/>
  <c r="K25" i="2"/>
  <c r="I23" i="2"/>
  <c r="K23" i="2"/>
  <c r="I20" i="2"/>
  <c r="K20" i="2"/>
  <c r="K60" i="2"/>
  <c r="I60" i="2"/>
  <c r="A12" i="2"/>
  <c r="A13" i="2"/>
  <c r="A14" i="2"/>
  <c r="A15" i="2"/>
  <c r="A19" i="2"/>
  <c r="A20" i="2"/>
  <c r="A21" i="2"/>
  <c r="A22" i="2"/>
  <c r="A23" i="2"/>
  <c r="A24" i="2"/>
  <c r="A25" i="2"/>
  <c r="A26" i="2"/>
  <c r="A27" i="2"/>
  <c r="A28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50" i="2"/>
  <c r="A51" i="2"/>
  <c r="A52" i="2"/>
  <c r="A53" i="2"/>
  <c r="A54" i="2"/>
  <c r="A55" i="2"/>
  <c r="A56" i="2"/>
  <c r="A60" i="2"/>
  <c r="A61" i="2"/>
  <c r="A62" i="2"/>
  <c r="A63" i="2"/>
  <c r="A64" i="2"/>
  <c r="I61" i="2"/>
  <c r="K61" i="2"/>
  <c r="I19" i="2"/>
  <c r="I74" i="2"/>
  <c r="I90" i="2"/>
  <c r="I91" i="2"/>
  <c r="I92" i="2"/>
  <c r="I93" i="2"/>
  <c r="K93" i="2"/>
  <c r="K92" i="2"/>
  <c r="I89" i="2"/>
  <c r="K89" i="2"/>
  <c r="I88" i="2"/>
  <c r="K88" i="2"/>
  <c r="K91" i="2"/>
  <c r="K90" i="2"/>
  <c r="I94" i="2"/>
  <c r="I73" i="2"/>
  <c r="I68" i="2"/>
  <c r="I69" i="2"/>
  <c r="I70" i="2"/>
  <c r="I71" i="2"/>
  <c r="I72" i="2"/>
  <c r="I75" i="2"/>
  <c r="I76" i="2"/>
  <c r="I77" i="2"/>
  <c r="I78" i="2"/>
  <c r="I79" i="2"/>
  <c r="I80" i="2"/>
  <c r="I81" i="2"/>
  <c r="I82" i="2"/>
  <c r="I83" i="2"/>
  <c r="I84" i="2"/>
  <c r="I85" i="2"/>
  <c r="I11" i="2"/>
  <c r="I12" i="2"/>
  <c r="I13" i="2"/>
  <c r="I14" i="2"/>
  <c r="I15" i="2"/>
  <c r="I16" i="2"/>
  <c r="I21" i="2"/>
  <c r="I22" i="2"/>
  <c r="I24" i="2"/>
  <c r="I26" i="2"/>
  <c r="I27" i="2"/>
  <c r="I28" i="2"/>
  <c r="I29" i="2"/>
  <c r="I32" i="2"/>
  <c r="I33" i="2"/>
  <c r="I34" i="2"/>
  <c r="I35" i="2"/>
  <c r="I36" i="2"/>
  <c r="I37" i="2"/>
  <c r="I38" i="2"/>
  <c r="I39" i="2"/>
  <c r="I40" i="2"/>
  <c r="I41" i="2"/>
  <c r="I42" i="2"/>
  <c r="I43" i="2"/>
  <c r="I45" i="2"/>
  <c r="I46" i="2"/>
  <c r="I47" i="2"/>
  <c r="I50" i="2"/>
  <c r="I51" i="2"/>
  <c r="I52" i="2"/>
  <c r="I53" i="2"/>
  <c r="I54" i="2"/>
  <c r="I55" i="2"/>
  <c r="I56" i="2"/>
  <c r="I57" i="2"/>
  <c r="I62" i="2"/>
  <c r="I63" i="2"/>
  <c r="I64" i="2"/>
  <c r="I65" i="2"/>
  <c r="I96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8" i="2"/>
  <c r="K83" i="2"/>
  <c r="K80" i="2"/>
  <c r="K81" i="2"/>
  <c r="K78" i="2"/>
  <c r="K74" i="2"/>
  <c r="K84" i="2"/>
  <c r="K82" i="2"/>
  <c r="K77" i="2"/>
  <c r="K76" i="2"/>
  <c r="K75" i="2"/>
  <c r="K69" i="2"/>
  <c r="K70" i="2"/>
  <c r="K71" i="2"/>
  <c r="K72" i="2"/>
  <c r="K73" i="2"/>
  <c r="K68" i="2"/>
  <c r="K62" i="2"/>
  <c r="K63" i="2"/>
  <c r="K64" i="2"/>
  <c r="K56" i="2"/>
  <c r="K51" i="2"/>
  <c r="K52" i="2"/>
  <c r="K53" i="2"/>
  <c r="K45" i="2"/>
  <c r="K46" i="2"/>
  <c r="K43" i="2"/>
  <c r="K42" i="2"/>
  <c r="K41" i="2"/>
  <c r="K40" i="2"/>
  <c r="K39" i="2"/>
  <c r="K38" i="2"/>
  <c r="K37" i="2"/>
  <c r="K34" i="2"/>
  <c r="K35" i="2"/>
  <c r="K36" i="2"/>
  <c r="K33" i="2"/>
  <c r="K28" i="2"/>
  <c r="K24" i="2"/>
  <c r="K22" i="2"/>
  <c r="K21" i="2"/>
  <c r="K19" i="2"/>
  <c r="K27" i="2"/>
  <c r="K26" i="2"/>
  <c r="K67" i="2"/>
  <c r="K50" i="2"/>
  <c r="K13" i="2"/>
  <c r="K12" i="2"/>
  <c r="K11" i="2"/>
  <c r="K32" i="2"/>
  <c r="K14" i="2"/>
  <c r="K79" i="2"/>
  <c r="K54" i="2"/>
  <c r="K55" i="2"/>
  <c r="C8" i="2"/>
  <c r="E16" i="2"/>
  <c r="E47" i="2"/>
  <c r="E29" i="2"/>
  <c r="E57" i="2"/>
  <c r="E65" i="2"/>
  <c r="E85" i="2"/>
  <c r="E94" i="2"/>
  <c r="A89" i="2"/>
  <c r="A90" i="2"/>
  <c r="A91" i="2"/>
  <c r="A92" i="2"/>
  <c r="A93" i="2"/>
</calcChain>
</file>

<file path=xl/sharedStrings.xml><?xml version="1.0" encoding="utf-8"?>
<sst xmlns="http://schemas.openxmlformats.org/spreadsheetml/2006/main" count="239" uniqueCount="144">
  <si>
    <t>Max Pts</t>
  </si>
  <si>
    <t>Club sponsors an outbound ESSEX international exchange student</t>
  </si>
  <si>
    <t>Club hosts an inbound ESSEX international exchange student</t>
  </si>
  <si>
    <t>Rotary Club of</t>
  </si>
  <si>
    <t>Points per</t>
  </si>
  <si>
    <t>No. of</t>
  </si>
  <si>
    <t>&lt;-- Max Points Check</t>
  </si>
  <si>
    <t xml:space="preserve">Total Points Claimed = </t>
  </si>
  <si>
    <t>Password to open cells on "Club Entry Form" sheet is</t>
  </si>
  <si>
    <t>Does club have a standing Membership Committee?</t>
  </si>
  <si>
    <t>Club donation to Polio Fund</t>
  </si>
  <si>
    <t>Club paid its RI Dues within 60 days of invoice date (July &amp; January)</t>
  </si>
  <si>
    <t>Club paid its District Dues within 60 days of invoice date (July &amp; January)</t>
  </si>
  <si>
    <t>Club sponsored a New Club that charters this year.</t>
  </si>
  <si>
    <t>Does club use 'Fireside Chat'/ Info Meeting for potential new members?</t>
  </si>
  <si>
    <t>Does club do a formal induction with induction kit for new members?</t>
  </si>
  <si>
    <t>Does club create social opportunities for potential members &amp; their spouses</t>
  </si>
  <si>
    <t>Club participates in a Global Grant project</t>
  </si>
  <si>
    <t>Club participates in a District Grant project</t>
  </si>
  <si>
    <t>Enter '1' if YES</t>
  </si>
  <si>
    <t>Does club have a weekly or bi-weekly newsletter?</t>
  </si>
  <si>
    <t>Does club have a Website; updated regularly?</t>
  </si>
  <si>
    <t>Does club have a Facebook Group; updated regularly?</t>
  </si>
  <si>
    <t>Does club have a Blog; updated regularly?</t>
  </si>
  <si>
    <t>Club Member chairs a District Committee</t>
  </si>
  <si>
    <t>Club Member participates on District Committee</t>
  </si>
  <si>
    <t>&lt;-- Points 
claimed by club</t>
  </si>
  <si>
    <t xml:space="preserve">TOTAL Club Points = </t>
  </si>
  <si>
    <t>KDH2014</t>
  </si>
  <si>
    <t>No. of occasions per year</t>
  </si>
  <si>
    <t>No. of events</t>
  </si>
  <si>
    <t>No. of joint meetings</t>
  </si>
  <si>
    <t>No. of students</t>
  </si>
  <si>
    <t>No. of students plus parents</t>
  </si>
  <si>
    <t>Club sponsors a Rotoract Club</t>
  </si>
  <si>
    <t>Club sponsors an Interact Club</t>
  </si>
  <si>
    <t>No Limit</t>
  </si>
  <si>
    <t>Automatic</t>
  </si>
  <si>
    <t>No. become BM, MJ, PHS members</t>
  </si>
  <si>
    <t>No. of District Committee chairs</t>
  </si>
  <si>
    <t>No. of members on District Committees</t>
  </si>
  <si>
    <t>No. of early DisCon registrations</t>
  </si>
  <si>
    <t>No. of international projects</t>
  </si>
  <si>
    <t>Enter '1' if Dues Payment was late</t>
  </si>
  <si>
    <t>NEW Bequest Members + Major Donors + PH Society Members (July 1 - April 1)</t>
  </si>
  <si>
    <t>10pts per 
$50 donated</t>
  </si>
  <si>
    <t>Number of members who attended</t>
  </si>
  <si>
    <t>$Amount donated to Polio Eradication</t>
  </si>
  <si>
    <t>No. hosted plus sponsored</t>
  </si>
  <si>
    <t>Members become PHFs, or next level</t>
  </si>
  <si>
    <t>No. of District Grants club participates in</t>
  </si>
  <si>
    <t>No. of Global Grants club participates in</t>
  </si>
  <si>
    <t>No. of socials per year</t>
  </si>
  <si>
    <t>No. of projects</t>
  </si>
  <si>
    <t>D-7910 Best Club Award Form:</t>
  </si>
  <si>
    <t xml:space="preserve">      A/   Membership</t>
  </si>
  <si>
    <t xml:space="preserve">      B/   Training</t>
  </si>
  <si>
    <t xml:space="preserve">      C/   Foundation</t>
  </si>
  <si>
    <t xml:space="preserve">      D/   PR &amp; Public Image</t>
  </si>
  <si>
    <t xml:space="preserve">     E/   District Service/Activity</t>
  </si>
  <si>
    <t xml:space="preserve">     F/  Club Service</t>
  </si>
  <si>
    <t xml:space="preserve">     G/  Youth Service</t>
  </si>
  <si>
    <t>CLUB NAME</t>
  </si>
  <si>
    <r>
      <rPr>
        <b/>
        <sz val="26"/>
        <color theme="1"/>
        <rFont val="Arial"/>
      </rPr>
      <t>2014-2015</t>
    </r>
    <r>
      <rPr>
        <b/>
        <sz val="16"/>
        <color rgb="FF0000FF"/>
        <rFont val="Arial"/>
        <family val="2"/>
      </rPr>
      <t xml:space="preserve">
</t>
    </r>
    <r>
      <rPr>
        <b/>
        <sz val="16"/>
        <color rgb="FFFF6600"/>
        <rFont val="Arial"/>
      </rPr>
      <t xml:space="preserve">Enter club information into the yellow cells!  </t>
    </r>
    <r>
      <rPr>
        <b/>
        <sz val="16"/>
        <color rgb="FF0000FF"/>
        <rFont val="Arial"/>
        <family val="2"/>
      </rPr>
      <t xml:space="preserve"> 
Due Date: April 15, 2015</t>
    </r>
  </si>
  <si>
    <r>
      <t>No. of Members at</t>
    </r>
    <r>
      <rPr>
        <b/>
        <sz val="12"/>
        <color theme="1"/>
        <rFont val="Arial"/>
      </rPr>
      <t xml:space="preserve"> July 1, 2014</t>
    </r>
  </si>
  <si>
    <r>
      <t xml:space="preserve">No. of Members at </t>
    </r>
    <r>
      <rPr>
        <b/>
        <sz val="12"/>
        <color theme="1"/>
        <rFont val="Arial"/>
      </rPr>
      <t>April 1, 2015</t>
    </r>
  </si>
  <si>
    <t>Members attended District Membership Forum, September 18, 2014</t>
  </si>
  <si>
    <t>President-Elect (President 2015-2016) attended NEPETS, March 12-14, 2015</t>
  </si>
  <si>
    <t>Members attended District Foundation Forum, November 5, 2014</t>
  </si>
  <si>
    <t>President Elect (President 2015-2016) attended PRE-PETS, Feb. 5 or Feb. 11, 2015</t>
  </si>
  <si>
    <t>Members attend D-7910 Project Expo &amp; Public Image Awards Dinner, March 20, 2015</t>
  </si>
  <si>
    <t>Members attended Rotary Leadership Institute (RLI), Nov. 1, 2014, or other 2014-15 date</t>
  </si>
  <si>
    <t>Club participated in Club Visioning program</t>
  </si>
  <si>
    <t>Achieved AVERAGE $125 per member to the Annual Program Fund, by April 1, 2015</t>
  </si>
  <si>
    <t>Club certified to participate in Rotary Global Grant project in 2014-2015, by Dec 1, 2014</t>
  </si>
  <si>
    <t>Club certified to participate in Rotary District Grant project in 2014-2015, by Dec 1, 2014</t>
  </si>
  <si>
    <t>Club had a formal joint meeting with another club</t>
  </si>
  <si>
    <t>Club brought RYLA 2014 students &amp; parent to club meeting</t>
  </si>
  <si>
    <t>Please enter club information into the yellow cells!</t>
  </si>
  <si>
    <t>Net Membership Increase, by April 1 2015 (relative to July 1, 2014)</t>
  </si>
  <si>
    <r>
      <t>Members attended District Assembly,</t>
    </r>
    <r>
      <rPr>
        <sz val="9"/>
        <color rgb="FFFF0000"/>
        <rFont val="Arial"/>
      </rPr>
      <t xml:space="preserve"> April 17, 2014</t>
    </r>
  </si>
  <si>
    <r>
      <t xml:space="preserve">Members attended District Conference, </t>
    </r>
    <r>
      <rPr>
        <sz val="9"/>
        <color rgb="FFFF0000"/>
        <rFont val="Arial"/>
      </rPr>
      <t>May 16-18, 2014</t>
    </r>
  </si>
  <si>
    <r>
      <t xml:space="preserve">Club members attended International Convention in Sydney, </t>
    </r>
    <r>
      <rPr>
        <sz val="9"/>
        <color rgb="FFFF0000"/>
        <rFont val="Arial"/>
      </rPr>
      <t>June 2014</t>
    </r>
  </si>
  <si>
    <t>Did club have Rotary article in local printed news media?</t>
  </si>
  <si>
    <t>Did club have a Rotary news item on TV or Radio?</t>
  </si>
  <si>
    <t>Did club display or present a project at the Project Expo &amp; Public Image Awards Dinner?</t>
  </si>
  <si>
    <t>Club completed the RI Club Assessment</t>
  </si>
  <si>
    <t>Club has a Steering Committee (President plus next two in line); meets 4 times/year</t>
  </si>
  <si>
    <t>Club incoming officers &amp; chairs contact info was sent to District before Feb 1, 2015</t>
  </si>
  <si>
    <t>Club incoming officers &amp; chairs contact info was sent to District before March 1, 2015</t>
  </si>
  <si>
    <t>Membership Attendance Report was entered monthly into the District database</t>
  </si>
  <si>
    <t>Penalty for not having paid District or RI dues within 90 days  (July OR January)</t>
  </si>
  <si>
    <t>Club supported a non-Rotary Foundation funded International Project</t>
  </si>
  <si>
    <t>Club participated in a "Stop Hunger Now" project</t>
  </si>
  <si>
    <t>Count each Community Service Project the club participated in</t>
  </si>
  <si>
    <r>
      <t>Number of RYLA students club sponsored,</t>
    </r>
    <r>
      <rPr>
        <sz val="9"/>
        <color rgb="FFFF0000"/>
        <rFont val="Arial"/>
      </rPr>
      <t xml:space="preserve"> June 27-29, 2014</t>
    </r>
  </si>
  <si>
    <t>No. of MEMBERS</t>
  </si>
  <si>
    <t>100% EREY club ( min $20 from EVERY member), by April 1, 2015</t>
  </si>
  <si>
    <t>100% Sustaining Member club ( min $100 from EVERY member), by April 1, 2015</t>
  </si>
  <si>
    <t>Club nominated a Rotary Peace Fellow</t>
  </si>
  <si>
    <t>A club member Sponsor Counseled or Host Counseled a Global Grant Scholar</t>
  </si>
  <si>
    <t>A club member Sponsor Counseled or Host Counseled a VTT Team Member</t>
  </si>
  <si>
    <t>Club gained a new or next level Paul Harris Fellow, July 1, 2014 - April 1, 2015</t>
  </si>
  <si>
    <t>Members attend District Social Media Forum, January 14, 2015</t>
  </si>
  <si>
    <t>Club nominated a Rotary Scholar (Global Grant) &amp; got funding</t>
  </si>
  <si>
    <t>Club is the Lead Club in an international Global Grant project</t>
  </si>
  <si>
    <t>Club Member is an Assistant Governor (AG)</t>
  </si>
  <si>
    <t>Indicate 2015 District Conference Pre-Registrations by April 15, 2015</t>
  </si>
  <si>
    <t>Club Members participating in Bandy-Hefler, or other International Friendship Exchange</t>
  </si>
  <si>
    <t>Club earned 2014-15 Presidential Citation  (DG received application by March 31, 2015)</t>
  </si>
  <si>
    <t>Club updated its bylaws in 2014-2015</t>
  </si>
  <si>
    <t>Club participated in a feeding the hungry event, e.g. Food Pantry/Soup Kitchen</t>
  </si>
  <si>
    <t>25 pts per, 250 max</t>
  </si>
  <si>
    <t>20 pts per, 200 max</t>
  </si>
  <si>
    <t>200 pts</t>
  </si>
  <si>
    <t>400 pts</t>
  </si>
  <si>
    <t>300 pts</t>
  </si>
  <si>
    <t>400 pts per, 800 max</t>
  </si>
  <si>
    <t>200 pts per, 400 max</t>
  </si>
  <si>
    <t>1,000 pts</t>
  </si>
  <si>
    <t>50 pts per, 400 max</t>
  </si>
  <si>
    <t>50 pts per, 200 max</t>
  </si>
  <si>
    <t>100 pts per, 300 max</t>
  </si>
  <si>
    <t>50 pts per, 250 max</t>
  </si>
  <si>
    <t>-200 pts</t>
  </si>
  <si>
    <t>50 pts</t>
  </si>
  <si>
    <t>100 pts</t>
  </si>
  <si>
    <t>25 pts per, 400 max</t>
  </si>
  <si>
    <t>100 pts per, 600 max</t>
  </si>
  <si>
    <t>200 pts per, 600 max</t>
  </si>
  <si>
    <t>30 pts per, 300 max</t>
  </si>
  <si>
    <t>15 pts per, 150 max</t>
  </si>
  <si>
    <t>100 pts per, 200 max</t>
  </si>
  <si>
    <t>40 pts per, 800 max</t>
  </si>
  <si>
    <t>200 pts per, 800 max</t>
  </si>
  <si>
    <t xml:space="preserve">20 pts per, 200 max </t>
  </si>
  <si>
    <t>Number of member-days attended</t>
  </si>
  <si>
    <t>300 pts per, 600 max</t>
  </si>
  <si>
    <t>No. of Global Grants led by club</t>
  </si>
  <si>
    <t>100 pts per, 400 max</t>
  </si>
  <si>
    <t>50 pts, 500 max</t>
  </si>
  <si>
    <t>200 pts, 800 max</t>
  </si>
  <si>
    <t>150 pts per, 1500 max</t>
  </si>
  <si>
    <t>10 pts per $50
 donated, no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</si>
</sst>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rgb="FF0000FF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sz val="14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b/>
      <sz val="12"/>
      <color theme="0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9"/>
      <color rgb="FFFF000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sz val="12"/>
      <color rgb="FF0000FF"/>
      <name val="Arial"/>
    </font>
    <font>
      <sz val="12"/>
      <color theme="0"/>
      <name val="Arial"/>
    </font>
    <font>
      <b/>
      <sz val="16"/>
      <color rgb="FFFF6600"/>
      <name val="Arial"/>
    </font>
    <font>
      <b/>
      <sz val="26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3" fontId="26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21" fillId="0" borderId="6" xfId="0" applyFont="1" applyFill="1" applyBorder="1" applyAlignment="1" applyProtection="1">
      <alignment vertical="center"/>
    </xf>
    <xf numFmtId="0" fontId="0" fillId="8" borderId="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textRotation="90"/>
    </xf>
    <xf numFmtId="3" fontId="1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3" fontId="0" fillId="0" borderId="25" xfId="0" applyNumberFormat="1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/>
    </xf>
    <xf numFmtId="9" fontId="0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right" vertical="center"/>
    </xf>
    <xf numFmtId="3" fontId="24" fillId="7" borderId="0" xfId="0" applyNumberFormat="1" applyFont="1" applyFill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3" fontId="0" fillId="9" borderId="9" xfId="0" applyNumberFormat="1" applyFont="1" applyFill="1" applyBorder="1" applyAlignment="1" applyProtection="1">
      <alignment horizontal="center" vertical="center"/>
    </xf>
    <xf numFmtId="3" fontId="0" fillId="9" borderId="1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3" fontId="0" fillId="9" borderId="23" xfId="0" applyNumberFormat="1" applyFont="1" applyFill="1" applyBorder="1" applyAlignment="1" applyProtection="1">
      <alignment vertical="center"/>
    </xf>
    <xf numFmtId="3" fontId="0" fillId="9" borderId="21" xfId="0" applyNumberFormat="1" applyFont="1" applyFill="1" applyBorder="1" applyAlignment="1" applyProtection="1">
      <alignment vertical="center"/>
    </xf>
    <xf numFmtId="3" fontId="0" fillId="9" borderId="22" xfId="0" applyNumberFormat="1" applyFont="1" applyFill="1" applyBorder="1" applyAlignment="1" applyProtection="1">
      <alignment vertical="center"/>
    </xf>
    <xf numFmtId="0" fontId="0" fillId="9" borderId="9" xfId="0" applyFont="1" applyFill="1" applyBorder="1" applyAlignment="1" applyProtection="1">
      <alignment horizontal="right" vertical="center"/>
    </xf>
    <xf numFmtId="0" fontId="0" fillId="9" borderId="10" xfId="0" applyFont="1" applyFill="1" applyBorder="1" applyAlignment="1" applyProtection="1">
      <alignment horizontal="right" vertical="center"/>
    </xf>
    <xf numFmtId="3" fontId="0" fillId="9" borderId="28" xfId="0" applyNumberFormat="1" applyFont="1" applyFill="1" applyBorder="1" applyAlignment="1" applyProtection="1">
      <alignment horizontal="center" vertical="center"/>
    </xf>
    <xf numFmtId="3" fontId="0" fillId="9" borderId="26" xfId="0" applyNumberFormat="1" applyFont="1" applyFill="1" applyBorder="1" applyAlignment="1" applyProtection="1">
      <alignment vertical="center"/>
    </xf>
    <xf numFmtId="0" fontId="0" fillId="9" borderId="28" xfId="0" applyFont="1" applyFill="1" applyBorder="1" applyAlignment="1" applyProtection="1">
      <alignment horizontal="right" vertical="center"/>
    </xf>
    <xf numFmtId="3" fontId="0" fillId="9" borderId="12" xfId="0" applyNumberFormat="1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vertical="center"/>
    </xf>
    <xf numFmtId="3" fontId="0" fillId="9" borderId="37" xfId="0" applyNumberFormat="1" applyFont="1" applyFill="1" applyBorder="1" applyAlignment="1" applyProtection="1">
      <alignment horizontal="center" vertical="center"/>
    </xf>
    <xf numFmtId="0" fontId="0" fillId="9" borderId="37" xfId="0" applyFont="1" applyFill="1" applyBorder="1" applyAlignment="1" applyProtection="1">
      <alignment horizontal="right" vertical="center"/>
    </xf>
    <xf numFmtId="3" fontId="0" fillId="9" borderId="33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10" fillId="6" borderId="0" xfId="0" applyNumberFormat="1" applyFont="1" applyFill="1" applyAlignment="1" applyProtection="1">
      <alignment horizontal="center" vertical="center"/>
    </xf>
    <xf numFmtId="3" fontId="10" fillId="5" borderId="0" xfId="0" applyNumberFormat="1" applyFont="1" applyFill="1" applyAlignment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26" fillId="0" borderId="0" xfId="0" applyNumberFormat="1" applyFont="1" applyFill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</xf>
    <xf numFmtId="1" fontId="0" fillId="0" borderId="9" xfId="553" applyNumberFormat="1" applyFont="1" applyFill="1" applyBorder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 wrapText="1"/>
    </xf>
    <xf numFmtId="3" fontId="0" fillId="0" borderId="28" xfId="0" applyNumberFormat="1" applyFont="1" applyFill="1" applyBorder="1" applyAlignment="1" applyProtection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/>
    </xf>
    <xf numFmtId="3" fontId="0" fillId="0" borderId="39" xfId="0" applyNumberFormat="1" applyFont="1" applyFill="1" applyBorder="1" applyAlignment="1" applyProtection="1">
      <alignment horizontal="center" vertical="center"/>
    </xf>
    <xf numFmtId="3" fontId="0" fillId="0" borderId="3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3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9" borderId="41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vertical="center" wrapText="1"/>
    </xf>
    <xf numFmtId="0" fontId="29" fillId="0" borderId="12" xfId="0" applyFont="1" applyFill="1" applyBorder="1" applyAlignment="1" applyProtection="1">
      <alignment horizontal="center" vertical="center" textRotation="90"/>
    </xf>
    <xf numFmtId="0" fontId="29" fillId="0" borderId="30" xfId="0" applyFont="1" applyFill="1" applyBorder="1" applyAlignment="1" applyProtection="1">
      <alignment horizontal="center" vertical="center" textRotation="90"/>
    </xf>
    <xf numFmtId="0" fontId="29" fillId="0" borderId="28" xfId="0" applyFont="1" applyFill="1" applyBorder="1" applyAlignment="1" applyProtection="1">
      <alignment horizontal="center" vertical="center" textRotation="90"/>
    </xf>
    <xf numFmtId="0" fontId="19" fillId="0" borderId="31" xfId="0" applyFont="1" applyFill="1" applyBorder="1" applyAlignment="1" applyProtection="1">
      <alignment horizontal="center" vertical="center" textRotation="90" wrapText="1"/>
    </xf>
    <xf numFmtId="0" fontId="19" fillId="0" borderId="32" xfId="0" applyFont="1" applyFill="1" applyBorder="1" applyAlignment="1" applyProtection="1">
      <alignment horizontal="center" vertical="center" textRotation="90" wrapText="1"/>
    </xf>
    <xf numFmtId="0" fontId="19" fillId="0" borderId="33" xfId="0" applyFont="1" applyFill="1" applyBorder="1" applyAlignment="1" applyProtection="1">
      <alignment horizontal="center" vertical="center" textRotation="90" wrapText="1"/>
    </xf>
    <xf numFmtId="0" fontId="26" fillId="5" borderId="34" xfId="0" applyFont="1" applyFill="1" applyBorder="1" applyAlignment="1" applyProtection="1">
      <alignment horizontal="center" vertical="center"/>
    </xf>
    <xf numFmtId="0" fontId="26" fillId="5" borderId="35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1" fontId="18" fillId="3" borderId="17" xfId="0" applyNumberFormat="1" applyFont="1" applyFill="1" applyBorder="1" applyAlignment="1" applyProtection="1">
      <alignment horizontal="center" vertical="center"/>
      <protection locked="0"/>
    </xf>
    <xf numFmtId="1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top" wrapText="1"/>
    </xf>
    <xf numFmtId="0" fontId="6" fillId="0" borderId="40" xfId="0" applyFont="1" applyBorder="1" applyAlignment="1" applyProtection="1">
      <alignment horizontal="left" vertical="top"/>
    </xf>
  </cellXfs>
  <cellStyles count="8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Normal" xfId="0" builtinId="0"/>
    <cellStyle name="Percent" xfId="55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787406</xdr:colOff>
      <xdr:row>1</xdr:row>
      <xdr:rowOff>194732</xdr:rowOff>
    </xdr:from>
    <xdr:to>
      <xdr:col>5</xdr:col>
      <xdr:colOff>2347389</xdr:colOff>
      <xdr:row>3</xdr:row>
      <xdr:rowOff>73375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6" y="389465"/>
          <a:ext cx="1559983" cy="207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ED97"/>
  <sheetViews>
    <sheetView showGridLines="0" tabSelected="1" workbookViewId="0">
      <pane xSplit="10" ySplit="8" topLeftCell="K11" activePane="bottomRight" state="frozenSplit"/>
      <selection pane="topRight" activeCell="I1" sqref="I1"/>
      <selection pane="bottomLeft" activeCell="A9" sqref="A9"/>
      <selection pane="bottomRight" activeCell="B5" sqref="B5:C6"/>
    </sheetView>
  </sheetViews>
  <sheetFormatPr defaultColWidth="31.7109375" defaultRowHeight="15" x14ac:dyDescent="0.2"/>
  <cols>
    <col min="1" max="1" width="3.140625" style="12" bestFit="1" customWidth="1"/>
    <col min="2" max="2" width="60.140625" style="52" customWidth="1"/>
    <col min="3" max="3" width="11" style="28" bestFit="1" customWidth="1"/>
    <col min="4" max="4" width="1.85546875" style="28" customWidth="1"/>
    <col min="5" max="5" width="7.28515625" style="28" hidden="1" customWidth="1"/>
    <col min="6" max="6" width="33.140625" style="13" customWidth="1"/>
    <col min="7" max="7" width="7.28515625" style="13" bestFit="1" customWidth="1"/>
    <col min="8" max="8" width="1.85546875" style="13" customWidth="1"/>
    <col min="9" max="9" width="6.28515625" style="13" customWidth="1"/>
    <col min="10" max="10" width="1.7109375" style="13" customWidth="1"/>
    <col min="11" max="11" width="9.42578125" style="28" hidden="1" customWidth="1"/>
    <col min="12" max="12" width="22.7109375" style="59" hidden="1" customWidth="1"/>
    <col min="13" max="13" width="19.42578125" style="13" hidden="1" customWidth="1"/>
    <col min="14" max="20" width="12.140625" style="13" hidden="1" customWidth="1"/>
    <col min="21" max="24" width="12.140625" style="13" customWidth="1"/>
    <col min="25" max="37" width="12.140625" customWidth="1"/>
    <col min="38" max="38" width="31.7109375" customWidth="1"/>
    <col min="39" max="47" width="12.140625" customWidth="1"/>
    <col min="101" max="134" width="31.7109375" style="13"/>
    <col min="135" max="298" width="31.7109375" style="16"/>
    <col min="299" max="299" width="82.7109375" style="16" customWidth="1"/>
    <col min="300" max="300" width="15.42578125" style="16" customWidth="1"/>
    <col min="301" max="301" width="34.42578125" style="16" customWidth="1"/>
    <col min="302" max="302" width="11" style="16" customWidth="1"/>
    <col min="303" max="303" width="8.140625" style="16" customWidth="1"/>
    <col min="304" max="554" width="31.7109375" style="16"/>
    <col min="555" max="555" width="82.7109375" style="16" customWidth="1"/>
    <col min="556" max="556" width="15.42578125" style="16" customWidth="1"/>
    <col min="557" max="557" width="34.42578125" style="16" customWidth="1"/>
    <col min="558" max="558" width="11" style="16" customWidth="1"/>
    <col min="559" max="559" width="8.140625" style="16" customWidth="1"/>
    <col min="560" max="810" width="31.7109375" style="16"/>
    <col min="811" max="811" width="82.7109375" style="16" customWidth="1"/>
    <col min="812" max="812" width="15.42578125" style="16" customWidth="1"/>
    <col min="813" max="813" width="34.42578125" style="16" customWidth="1"/>
    <col min="814" max="814" width="11" style="16" customWidth="1"/>
    <col min="815" max="815" width="8.140625" style="16" customWidth="1"/>
    <col min="816" max="1066" width="31.7109375" style="16"/>
    <col min="1067" max="1067" width="82.7109375" style="16" customWidth="1"/>
    <col min="1068" max="1068" width="15.42578125" style="16" customWidth="1"/>
    <col min="1069" max="1069" width="34.42578125" style="16" customWidth="1"/>
    <col min="1070" max="1070" width="11" style="16" customWidth="1"/>
    <col min="1071" max="1071" width="8.140625" style="16" customWidth="1"/>
    <col min="1072" max="1322" width="31.7109375" style="16"/>
    <col min="1323" max="1323" width="82.7109375" style="16" customWidth="1"/>
    <col min="1324" max="1324" width="15.42578125" style="16" customWidth="1"/>
    <col min="1325" max="1325" width="34.42578125" style="16" customWidth="1"/>
    <col min="1326" max="1326" width="11" style="16" customWidth="1"/>
    <col min="1327" max="1327" width="8.140625" style="16" customWidth="1"/>
    <col min="1328" max="1578" width="31.7109375" style="16"/>
    <col min="1579" max="1579" width="82.7109375" style="16" customWidth="1"/>
    <col min="1580" max="1580" width="15.42578125" style="16" customWidth="1"/>
    <col min="1581" max="1581" width="34.42578125" style="16" customWidth="1"/>
    <col min="1582" max="1582" width="11" style="16" customWidth="1"/>
    <col min="1583" max="1583" width="8.140625" style="16" customWidth="1"/>
    <col min="1584" max="1834" width="31.7109375" style="16"/>
    <col min="1835" max="1835" width="82.7109375" style="16" customWidth="1"/>
    <col min="1836" max="1836" width="15.42578125" style="16" customWidth="1"/>
    <col min="1837" max="1837" width="34.42578125" style="16" customWidth="1"/>
    <col min="1838" max="1838" width="11" style="16" customWidth="1"/>
    <col min="1839" max="1839" width="8.140625" style="16" customWidth="1"/>
    <col min="1840" max="2090" width="31.7109375" style="16"/>
    <col min="2091" max="2091" width="82.7109375" style="16" customWidth="1"/>
    <col min="2092" max="2092" width="15.42578125" style="16" customWidth="1"/>
    <col min="2093" max="2093" width="34.42578125" style="16" customWidth="1"/>
    <col min="2094" max="2094" width="11" style="16" customWidth="1"/>
    <col min="2095" max="2095" width="8.140625" style="16" customWidth="1"/>
    <col min="2096" max="2346" width="31.7109375" style="16"/>
    <col min="2347" max="2347" width="82.7109375" style="16" customWidth="1"/>
    <col min="2348" max="2348" width="15.42578125" style="16" customWidth="1"/>
    <col min="2349" max="2349" width="34.42578125" style="16" customWidth="1"/>
    <col min="2350" max="2350" width="11" style="16" customWidth="1"/>
    <col min="2351" max="2351" width="8.140625" style="16" customWidth="1"/>
    <col min="2352" max="2602" width="31.7109375" style="16"/>
    <col min="2603" max="2603" width="82.7109375" style="16" customWidth="1"/>
    <col min="2604" max="2604" width="15.42578125" style="16" customWidth="1"/>
    <col min="2605" max="2605" width="34.42578125" style="16" customWidth="1"/>
    <col min="2606" max="2606" width="11" style="16" customWidth="1"/>
    <col min="2607" max="2607" width="8.140625" style="16" customWidth="1"/>
    <col min="2608" max="2858" width="31.7109375" style="16"/>
    <col min="2859" max="2859" width="82.7109375" style="16" customWidth="1"/>
    <col min="2860" max="2860" width="15.42578125" style="16" customWidth="1"/>
    <col min="2861" max="2861" width="34.42578125" style="16" customWidth="1"/>
    <col min="2862" max="2862" width="11" style="16" customWidth="1"/>
    <col min="2863" max="2863" width="8.140625" style="16" customWidth="1"/>
    <col min="2864" max="3114" width="31.7109375" style="16"/>
    <col min="3115" max="3115" width="82.7109375" style="16" customWidth="1"/>
    <col min="3116" max="3116" width="15.42578125" style="16" customWidth="1"/>
    <col min="3117" max="3117" width="34.42578125" style="16" customWidth="1"/>
    <col min="3118" max="3118" width="11" style="16" customWidth="1"/>
    <col min="3119" max="3119" width="8.140625" style="16" customWidth="1"/>
    <col min="3120" max="3370" width="31.7109375" style="16"/>
    <col min="3371" max="3371" width="82.7109375" style="16" customWidth="1"/>
    <col min="3372" max="3372" width="15.42578125" style="16" customWidth="1"/>
    <col min="3373" max="3373" width="34.42578125" style="16" customWidth="1"/>
    <col min="3374" max="3374" width="11" style="16" customWidth="1"/>
    <col min="3375" max="3375" width="8.140625" style="16" customWidth="1"/>
    <col min="3376" max="3626" width="31.7109375" style="16"/>
    <col min="3627" max="3627" width="82.7109375" style="16" customWidth="1"/>
    <col min="3628" max="3628" width="15.42578125" style="16" customWidth="1"/>
    <col min="3629" max="3629" width="34.42578125" style="16" customWidth="1"/>
    <col min="3630" max="3630" width="11" style="16" customWidth="1"/>
    <col min="3631" max="3631" width="8.140625" style="16" customWidth="1"/>
    <col min="3632" max="3882" width="31.7109375" style="16"/>
    <col min="3883" max="3883" width="82.7109375" style="16" customWidth="1"/>
    <col min="3884" max="3884" width="15.42578125" style="16" customWidth="1"/>
    <col min="3885" max="3885" width="34.42578125" style="16" customWidth="1"/>
    <col min="3886" max="3886" width="11" style="16" customWidth="1"/>
    <col min="3887" max="3887" width="8.140625" style="16" customWidth="1"/>
    <col min="3888" max="4138" width="31.7109375" style="16"/>
    <col min="4139" max="4139" width="82.7109375" style="16" customWidth="1"/>
    <col min="4140" max="4140" width="15.42578125" style="16" customWidth="1"/>
    <col min="4141" max="4141" width="34.42578125" style="16" customWidth="1"/>
    <col min="4142" max="4142" width="11" style="16" customWidth="1"/>
    <col min="4143" max="4143" width="8.140625" style="16" customWidth="1"/>
    <col min="4144" max="4394" width="31.7109375" style="16"/>
    <col min="4395" max="4395" width="82.7109375" style="16" customWidth="1"/>
    <col min="4396" max="4396" width="15.42578125" style="16" customWidth="1"/>
    <col min="4397" max="4397" width="34.42578125" style="16" customWidth="1"/>
    <col min="4398" max="4398" width="11" style="16" customWidth="1"/>
    <col min="4399" max="4399" width="8.140625" style="16" customWidth="1"/>
    <col min="4400" max="4650" width="31.7109375" style="16"/>
    <col min="4651" max="4651" width="82.7109375" style="16" customWidth="1"/>
    <col min="4652" max="4652" width="15.42578125" style="16" customWidth="1"/>
    <col min="4653" max="4653" width="34.42578125" style="16" customWidth="1"/>
    <col min="4654" max="4654" width="11" style="16" customWidth="1"/>
    <col min="4655" max="4655" width="8.140625" style="16" customWidth="1"/>
    <col min="4656" max="4906" width="31.7109375" style="16"/>
    <col min="4907" max="4907" width="82.7109375" style="16" customWidth="1"/>
    <col min="4908" max="4908" width="15.42578125" style="16" customWidth="1"/>
    <col min="4909" max="4909" width="34.42578125" style="16" customWidth="1"/>
    <col min="4910" max="4910" width="11" style="16" customWidth="1"/>
    <col min="4911" max="4911" width="8.140625" style="16" customWidth="1"/>
    <col min="4912" max="5162" width="31.7109375" style="16"/>
    <col min="5163" max="5163" width="82.7109375" style="16" customWidth="1"/>
    <col min="5164" max="5164" width="15.42578125" style="16" customWidth="1"/>
    <col min="5165" max="5165" width="34.42578125" style="16" customWidth="1"/>
    <col min="5166" max="5166" width="11" style="16" customWidth="1"/>
    <col min="5167" max="5167" width="8.140625" style="16" customWidth="1"/>
    <col min="5168" max="5418" width="31.7109375" style="16"/>
    <col min="5419" max="5419" width="82.7109375" style="16" customWidth="1"/>
    <col min="5420" max="5420" width="15.42578125" style="16" customWidth="1"/>
    <col min="5421" max="5421" width="34.42578125" style="16" customWidth="1"/>
    <col min="5422" max="5422" width="11" style="16" customWidth="1"/>
    <col min="5423" max="5423" width="8.140625" style="16" customWidth="1"/>
    <col min="5424" max="5674" width="31.7109375" style="16"/>
    <col min="5675" max="5675" width="82.7109375" style="16" customWidth="1"/>
    <col min="5676" max="5676" width="15.42578125" style="16" customWidth="1"/>
    <col min="5677" max="5677" width="34.42578125" style="16" customWidth="1"/>
    <col min="5678" max="5678" width="11" style="16" customWidth="1"/>
    <col min="5679" max="5679" width="8.140625" style="16" customWidth="1"/>
    <col min="5680" max="5930" width="31.7109375" style="16"/>
    <col min="5931" max="5931" width="82.7109375" style="16" customWidth="1"/>
    <col min="5932" max="5932" width="15.42578125" style="16" customWidth="1"/>
    <col min="5933" max="5933" width="34.42578125" style="16" customWidth="1"/>
    <col min="5934" max="5934" width="11" style="16" customWidth="1"/>
    <col min="5935" max="5935" width="8.140625" style="16" customWidth="1"/>
    <col min="5936" max="6186" width="31.7109375" style="16"/>
    <col min="6187" max="6187" width="82.7109375" style="16" customWidth="1"/>
    <col min="6188" max="6188" width="15.42578125" style="16" customWidth="1"/>
    <col min="6189" max="6189" width="34.42578125" style="16" customWidth="1"/>
    <col min="6190" max="6190" width="11" style="16" customWidth="1"/>
    <col min="6191" max="6191" width="8.140625" style="16" customWidth="1"/>
    <col min="6192" max="6442" width="31.7109375" style="16"/>
    <col min="6443" max="6443" width="82.7109375" style="16" customWidth="1"/>
    <col min="6444" max="6444" width="15.42578125" style="16" customWidth="1"/>
    <col min="6445" max="6445" width="34.42578125" style="16" customWidth="1"/>
    <col min="6446" max="6446" width="11" style="16" customWidth="1"/>
    <col min="6447" max="6447" width="8.140625" style="16" customWidth="1"/>
    <col min="6448" max="6698" width="31.7109375" style="16"/>
    <col min="6699" max="6699" width="82.7109375" style="16" customWidth="1"/>
    <col min="6700" max="6700" width="15.42578125" style="16" customWidth="1"/>
    <col min="6701" max="6701" width="34.42578125" style="16" customWidth="1"/>
    <col min="6702" max="6702" width="11" style="16" customWidth="1"/>
    <col min="6703" max="6703" width="8.140625" style="16" customWidth="1"/>
    <col min="6704" max="6954" width="31.7109375" style="16"/>
    <col min="6955" max="6955" width="82.7109375" style="16" customWidth="1"/>
    <col min="6956" max="6956" width="15.42578125" style="16" customWidth="1"/>
    <col min="6957" max="6957" width="34.42578125" style="16" customWidth="1"/>
    <col min="6958" max="6958" width="11" style="16" customWidth="1"/>
    <col min="6959" max="6959" width="8.140625" style="16" customWidth="1"/>
    <col min="6960" max="7210" width="31.7109375" style="16"/>
    <col min="7211" max="7211" width="82.7109375" style="16" customWidth="1"/>
    <col min="7212" max="7212" width="15.42578125" style="16" customWidth="1"/>
    <col min="7213" max="7213" width="34.42578125" style="16" customWidth="1"/>
    <col min="7214" max="7214" width="11" style="16" customWidth="1"/>
    <col min="7215" max="7215" width="8.140625" style="16" customWidth="1"/>
    <col min="7216" max="7466" width="31.7109375" style="16"/>
    <col min="7467" max="7467" width="82.7109375" style="16" customWidth="1"/>
    <col min="7468" max="7468" width="15.42578125" style="16" customWidth="1"/>
    <col min="7469" max="7469" width="34.42578125" style="16" customWidth="1"/>
    <col min="7470" max="7470" width="11" style="16" customWidth="1"/>
    <col min="7471" max="7471" width="8.140625" style="16" customWidth="1"/>
    <col min="7472" max="7722" width="31.7109375" style="16"/>
    <col min="7723" max="7723" width="82.7109375" style="16" customWidth="1"/>
    <col min="7724" max="7724" width="15.42578125" style="16" customWidth="1"/>
    <col min="7725" max="7725" width="34.42578125" style="16" customWidth="1"/>
    <col min="7726" max="7726" width="11" style="16" customWidth="1"/>
    <col min="7727" max="7727" width="8.140625" style="16" customWidth="1"/>
    <col min="7728" max="7978" width="31.7109375" style="16"/>
    <col min="7979" max="7979" width="82.7109375" style="16" customWidth="1"/>
    <col min="7980" max="7980" width="15.42578125" style="16" customWidth="1"/>
    <col min="7981" max="7981" width="34.42578125" style="16" customWidth="1"/>
    <col min="7982" max="7982" width="11" style="16" customWidth="1"/>
    <col min="7983" max="7983" width="8.140625" style="16" customWidth="1"/>
    <col min="7984" max="8234" width="31.7109375" style="16"/>
    <col min="8235" max="8235" width="82.7109375" style="16" customWidth="1"/>
    <col min="8236" max="8236" width="15.42578125" style="16" customWidth="1"/>
    <col min="8237" max="8237" width="34.42578125" style="16" customWidth="1"/>
    <col min="8238" max="8238" width="11" style="16" customWidth="1"/>
    <col min="8239" max="8239" width="8.140625" style="16" customWidth="1"/>
    <col min="8240" max="8490" width="31.7109375" style="16"/>
    <col min="8491" max="8491" width="82.7109375" style="16" customWidth="1"/>
    <col min="8492" max="8492" width="15.42578125" style="16" customWidth="1"/>
    <col min="8493" max="8493" width="34.42578125" style="16" customWidth="1"/>
    <col min="8494" max="8494" width="11" style="16" customWidth="1"/>
    <col min="8495" max="8495" width="8.140625" style="16" customWidth="1"/>
    <col min="8496" max="8746" width="31.7109375" style="16"/>
    <col min="8747" max="8747" width="82.7109375" style="16" customWidth="1"/>
    <col min="8748" max="8748" width="15.42578125" style="16" customWidth="1"/>
    <col min="8749" max="8749" width="34.42578125" style="16" customWidth="1"/>
    <col min="8750" max="8750" width="11" style="16" customWidth="1"/>
    <col min="8751" max="8751" width="8.140625" style="16" customWidth="1"/>
    <col min="8752" max="9002" width="31.7109375" style="16"/>
    <col min="9003" max="9003" width="82.7109375" style="16" customWidth="1"/>
    <col min="9004" max="9004" width="15.42578125" style="16" customWidth="1"/>
    <col min="9005" max="9005" width="34.42578125" style="16" customWidth="1"/>
    <col min="9006" max="9006" width="11" style="16" customWidth="1"/>
    <col min="9007" max="9007" width="8.140625" style="16" customWidth="1"/>
    <col min="9008" max="9258" width="31.7109375" style="16"/>
    <col min="9259" max="9259" width="82.7109375" style="16" customWidth="1"/>
    <col min="9260" max="9260" width="15.42578125" style="16" customWidth="1"/>
    <col min="9261" max="9261" width="34.42578125" style="16" customWidth="1"/>
    <col min="9262" max="9262" width="11" style="16" customWidth="1"/>
    <col min="9263" max="9263" width="8.140625" style="16" customWidth="1"/>
    <col min="9264" max="9514" width="31.7109375" style="16"/>
    <col min="9515" max="9515" width="82.7109375" style="16" customWidth="1"/>
    <col min="9516" max="9516" width="15.42578125" style="16" customWidth="1"/>
    <col min="9517" max="9517" width="34.42578125" style="16" customWidth="1"/>
    <col min="9518" max="9518" width="11" style="16" customWidth="1"/>
    <col min="9519" max="9519" width="8.140625" style="16" customWidth="1"/>
    <col min="9520" max="9770" width="31.7109375" style="16"/>
    <col min="9771" max="9771" width="82.7109375" style="16" customWidth="1"/>
    <col min="9772" max="9772" width="15.42578125" style="16" customWidth="1"/>
    <col min="9773" max="9773" width="34.42578125" style="16" customWidth="1"/>
    <col min="9774" max="9774" width="11" style="16" customWidth="1"/>
    <col min="9775" max="9775" width="8.140625" style="16" customWidth="1"/>
    <col min="9776" max="10026" width="31.7109375" style="16"/>
    <col min="10027" max="10027" width="82.7109375" style="16" customWidth="1"/>
    <col min="10028" max="10028" width="15.42578125" style="16" customWidth="1"/>
    <col min="10029" max="10029" width="34.42578125" style="16" customWidth="1"/>
    <col min="10030" max="10030" width="11" style="16" customWidth="1"/>
    <col min="10031" max="10031" width="8.140625" style="16" customWidth="1"/>
    <col min="10032" max="10282" width="31.7109375" style="16"/>
    <col min="10283" max="10283" width="82.7109375" style="16" customWidth="1"/>
    <col min="10284" max="10284" width="15.42578125" style="16" customWidth="1"/>
    <col min="10285" max="10285" width="34.42578125" style="16" customWidth="1"/>
    <col min="10286" max="10286" width="11" style="16" customWidth="1"/>
    <col min="10287" max="10287" width="8.140625" style="16" customWidth="1"/>
    <col min="10288" max="10538" width="31.7109375" style="16"/>
    <col min="10539" max="10539" width="82.7109375" style="16" customWidth="1"/>
    <col min="10540" max="10540" width="15.42578125" style="16" customWidth="1"/>
    <col min="10541" max="10541" width="34.42578125" style="16" customWidth="1"/>
    <col min="10542" max="10542" width="11" style="16" customWidth="1"/>
    <col min="10543" max="10543" width="8.140625" style="16" customWidth="1"/>
    <col min="10544" max="10794" width="31.7109375" style="16"/>
    <col min="10795" max="10795" width="82.7109375" style="16" customWidth="1"/>
    <col min="10796" max="10796" width="15.42578125" style="16" customWidth="1"/>
    <col min="10797" max="10797" width="34.42578125" style="16" customWidth="1"/>
    <col min="10798" max="10798" width="11" style="16" customWidth="1"/>
    <col min="10799" max="10799" width="8.140625" style="16" customWidth="1"/>
    <col min="10800" max="11050" width="31.7109375" style="16"/>
    <col min="11051" max="11051" width="82.7109375" style="16" customWidth="1"/>
    <col min="11052" max="11052" width="15.42578125" style="16" customWidth="1"/>
    <col min="11053" max="11053" width="34.42578125" style="16" customWidth="1"/>
    <col min="11054" max="11054" width="11" style="16" customWidth="1"/>
    <col min="11055" max="11055" width="8.140625" style="16" customWidth="1"/>
    <col min="11056" max="11306" width="31.7109375" style="16"/>
    <col min="11307" max="11307" width="82.7109375" style="16" customWidth="1"/>
    <col min="11308" max="11308" width="15.42578125" style="16" customWidth="1"/>
    <col min="11309" max="11309" width="34.42578125" style="16" customWidth="1"/>
    <col min="11310" max="11310" width="11" style="16" customWidth="1"/>
    <col min="11311" max="11311" width="8.140625" style="16" customWidth="1"/>
    <col min="11312" max="11562" width="31.7109375" style="16"/>
    <col min="11563" max="11563" width="82.7109375" style="16" customWidth="1"/>
    <col min="11564" max="11564" width="15.42578125" style="16" customWidth="1"/>
    <col min="11565" max="11565" width="34.42578125" style="16" customWidth="1"/>
    <col min="11566" max="11566" width="11" style="16" customWidth="1"/>
    <col min="11567" max="11567" width="8.140625" style="16" customWidth="1"/>
    <col min="11568" max="11818" width="31.7109375" style="16"/>
    <col min="11819" max="11819" width="82.7109375" style="16" customWidth="1"/>
    <col min="11820" max="11820" width="15.42578125" style="16" customWidth="1"/>
    <col min="11821" max="11821" width="34.42578125" style="16" customWidth="1"/>
    <col min="11822" max="11822" width="11" style="16" customWidth="1"/>
    <col min="11823" max="11823" width="8.140625" style="16" customWidth="1"/>
    <col min="11824" max="12074" width="31.7109375" style="16"/>
    <col min="12075" max="12075" width="82.7109375" style="16" customWidth="1"/>
    <col min="12076" max="12076" width="15.42578125" style="16" customWidth="1"/>
    <col min="12077" max="12077" width="34.42578125" style="16" customWidth="1"/>
    <col min="12078" max="12078" width="11" style="16" customWidth="1"/>
    <col min="12079" max="12079" width="8.140625" style="16" customWidth="1"/>
    <col min="12080" max="12330" width="31.7109375" style="16"/>
    <col min="12331" max="12331" width="82.7109375" style="16" customWidth="1"/>
    <col min="12332" max="12332" width="15.42578125" style="16" customWidth="1"/>
    <col min="12333" max="12333" width="34.42578125" style="16" customWidth="1"/>
    <col min="12334" max="12334" width="11" style="16" customWidth="1"/>
    <col min="12335" max="12335" width="8.140625" style="16" customWidth="1"/>
    <col min="12336" max="12586" width="31.7109375" style="16"/>
    <col min="12587" max="12587" width="82.7109375" style="16" customWidth="1"/>
    <col min="12588" max="12588" width="15.42578125" style="16" customWidth="1"/>
    <col min="12589" max="12589" width="34.42578125" style="16" customWidth="1"/>
    <col min="12590" max="12590" width="11" style="16" customWidth="1"/>
    <col min="12591" max="12591" width="8.140625" style="16" customWidth="1"/>
    <col min="12592" max="12842" width="31.7109375" style="16"/>
    <col min="12843" max="12843" width="82.7109375" style="16" customWidth="1"/>
    <col min="12844" max="12844" width="15.42578125" style="16" customWidth="1"/>
    <col min="12845" max="12845" width="34.42578125" style="16" customWidth="1"/>
    <col min="12846" max="12846" width="11" style="16" customWidth="1"/>
    <col min="12847" max="12847" width="8.140625" style="16" customWidth="1"/>
    <col min="12848" max="13098" width="31.7109375" style="16"/>
    <col min="13099" max="13099" width="82.7109375" style="16" customWidth="1"/>
    <col min="13100" max="13100" width="15.42578125" style="16" customWidth="1"/>
    <col min="13101" max="13101" width="34.42578125" style="16" customWidth="1"/>
    <col min="13102" max="13102" width="11" style="16" customWidth="1"/>
    <col min="13103" max="13103" width="8.140625" style="16" customWidth="1"/>
    <col min="13104" max="13354" width="31.7109375" style="16"/>
    <col min="13355" max="13355" width="82.7109375" style="16" customWidth="1"/>
    <col min="13356" max="13356" width="15.42578125" style="16" customWidth="1"/>
    <col min="13357" max="13357" width="34.42578125" style="16" customWidth="1"/>
    <col min="13358" max="13358" width="11" style="16" customWidth="1"/>
    <col min="13359" max="13359" width="8.140625" style="16" customWidth="1"/>
    <col min="13360" max="13610" width="31.7109375" style="16"/>
    <col min="13611" max="13611" width="82.7109375" style="16" customWidth="1"/>
    <col min="13612" max="13612" width="15.42578125" style="16" customWidth="1"/>
    <col min="13613" max="13613" width="34.42578125" style="16" customWidth="1"/>
    <col min="13614" max="13614" width="11" style="16" customWidth="1"/>
    <col min="13615" max="13615" width="8.140625" style="16" customWidth="1"/>
    <col min="13616" max="13866" width="31.7109375" style="16"/>
    <col min="13867" max="13867" width="82.7109375" style="16" customWidth="1"/>
    <col min="13868" max="13868" width="15.42578125" style="16" customWidth="1"/>
    <col min="13869" max="13869" width="34.42578125" style="16" customWidth="1"/>
    <col min="13870" max="13870" width="11" style="16" customWidth="1"/>
    <col min="13871" max="13871" width="8.140625" style="16" customWidth="1"/>
    <col min="13872" max="14122" width="31.7109375" style="16"/>
    <col min="14123" max="14123" width="82.7109375" style="16" customWidth="1"/>
    <col min="14124" max="14124" width="15.42578125" style="16" customWidth="1"/>
    <col min="14125" max="14125" width="34.42578125" style="16" customWidth="1"/>
    <col min="14126" max="14126" width="11" style="16" customWidth="1"/>
    <col min="14127" max="14127" width="8.140625" style="16" customWidth="1"/>
    <col min="14128" max="14378" width="31.7109375" style="16"/>
    <col min="14379" max="14379" width="82.7109375" style="16" customWidth="1"/>
    <col min="14380" max="14380" width="15.42578125" style="16" customWidth="1"/>
    <col min="14381" max="14381" width="34.42578125" style="16" customWidth="1"/>
    <col min="14382" max="14382" width="11" style="16" customWidth="1"/>
    <col min="14383" max="14383" width="8.140625" style="16" customWidth="1"/>
    <col min="14384" max="14634" width="31.7109375" style="16"/>
    <col min="14635" max="14635" width="82.7109375" style="16" customWidth="1"/>
    <col min="14636" max="14636" width="15.42578125" style="16" customWidth="1"/>
    <col min="14637" max="14637" width="34.42578125" style="16" customWidth="1"/>
    <col min="14638" max="14638" width="11" style="16" customWidth="1"/>
    <col min="14639" max="14639" width="8.140625" style="16" customWidth="1"/>
    <col min="14640" max="14890" width="31.7109375" style="16"/>
    <col min="14891" max="14891" width="82.7109375" style="16" customWidth="1"/>
    <col min="14892" max="14892" width="15.42578125" style="16" customWidth="1"/>
    <col min="14893" max="14893" width="34.42578125" style="16" customWidth="1"/>
    <col min="14894" max="14894" width="11" style="16" customWidth="1"/>
    <col min="14895" max="14895" width="8.140625" style="16" customWidth="1"/>
    <col min="14896" max="15146" width="31.7109375" style="16"/>
    <col min="15147" max="15147" width="82.7109375" style="16" customWidth="1"/>
    <col min="15148" max="15148" width="15.42578125" style="16" customWidth="1"/>
    <col min="15149" max="15149" width="34.42578125" style="16" customWidth="1"/>
    <col min="15150" max="15150" width="11" style="16" customWidth="1"/>
    <col min="15151" max="15151" width="8.140625" style="16" customWidth="1"/>
    <col min="15152" max="15402" width="31.7109375" style="16"/>
    <col min="15403" max="15403" width="82.7109375" style="16" customWidth="1"/>
    <col min="15404" max="15404" width="15.42578125" style="16" customWidth="1"/>
    <col min="15405" max="15405" width="34.42578125" style="16" customWidth="1"/>
    <col min="15406" max="15406" width="11" style="16" customWidth="1"/>
    <col min="15407" max="15407" width="8.140625" style="16" customWidth="1"/>
    <col min="15408" max="15658" width="31.7109375" style="16"/>
    <col min="15659" max="15659" width="82.7109375" style="16" customWidth="1"/>
    <col min="15660" max="15660" width="15.42578125" style="16" customWidth="1"/>
    <col min="15661" max="15661" width="34.42578125" style="16" customWidth="1"/>
    <col min="15662" max="15662" width="11" style="16" customWidth="1"/>
    <col min="15663" max="15663" width="8.140625" style="16" customWidth="1"/>
    <col min="15664" max="15914" width="31.7109375" style="16"/>
    <col min="15915" max="15915" width="82.7109375" style="16" customWidth="1"/>
    <col min="15916" max="15916" width="15.42578125" style="16" customWidth="1"/>
    <col min="15917" max="15917" width="34.42578125" style="16" customWidth="1"/>
    <col min="15918" max="15918" width="11" style="16" customWidth="1"/>
    <col min="15919" max="15919" width="8.140625" style="16" customWidth="1"/>
    <col min="15920" max="16170" width="31.7109375" style="16"/>
    <col min="16171" max="16171" width="82.7109375" style="16" customWidth="1"/>
    <col min="16172" max="16172" width="15.42578125" style="16" customWidth="1"/>
    <col min="16173" max="16173" width="34.42578125" style="16" customWidth="1"/>
    <col min="16174" max="16174" width="11" style="16" customWidth="1"/>
    <col min="16175" max="16175" width="8.140625" style="16" customWidth="1"/>
    <col min="16176" max="16384" width="31.7109375" style="16"/>
  </cols>
  <sheetData>
    <row r="2" spans="1:134" s="9" customFormat="1" ht="45.95" customHeight="1" thickBot="1" x14ac:dyDescent="0.25">
      <c r="A2" s="7"/>
      <c r="B2" s="126" t="s">
        <v>54</v>
      </c>
      <c r="C2" s="126"/>
      <c r="D2" s="89"/>
      <c r="E2" s="81"/>
      <c r="F2" s="125"/>
      <c r="G2" s="62"/>
      <c r="H2" s="8"/>
      <c r="J2" s="10"/>
      <c r="K2" s="106" t="s">
        <v>6</v>
      </c>
      <c r="L2" s="6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1:134" s="9" customFormat="1" ht="126.95" customHeight="1" thickTop="1" thickBot="1" x14ac:dyDescent="0.25">
      <c r="A3" s="7"/>
      <c r="B3" s="127" t="s">
        <v>63</v>
      </c>
      <c r="C3" s="128"/>
      <c r="D3" s="8"/>
      <c r="E3" s="11"/>
      <c r="F3" s="125"/>
      <c r="G3" s="84"/>
      <c r="H3" s="8"/>
      <c r="I3" s="109" t="s">
        <v>26</v>
      </c>
      <c r="J3" s="10"/>
      <c r="K3" s="107"/>
      <c r="L3" s="6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1:134" ht="21.95" customHeight="1" thickTop="1" thickBot="1" x14ac:dyDescent="0.25">
      <c r="B4" s="119" t="s">
        <v>3</v>
      </c>
      <c r="C4" s="120"/>
      <c r="D4" s="88"/>
      <c r="E4" s="82"/>
      <c r="F4" s="84"/>
      <c r="G4" s="84"/>
      <c r="I4" s="110"/>
      <c r="J4" s="14"/>
      <c r="K4" s="107"/>
      <c r="L4" s="6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134" ht="12.95" customHeight="1" thickTop="1" x14ac:dyDescent="0.2">
      <c r="B5" s="121" t="s">
        <v>62</v>
      </c>
      <c r="C5" s="122"/>
      <c r="D5" s="100"/>
      <c r="E5" s="82"/>
      <c r="F5" s="115" t="s">
        <v>64</v>
      </c>
      <c r="G5" s="117">
        <v>30</v>
      </c>
      <c r="I5" s="110"/>
      <c r="J5" s="14"/>
      <c r="K5" s="107"/>
      <c r="L5" s="80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134" ht="12.95" customHeight="1" thickBot="1" x14ac:dyDescent="0.25">
      <c r="B6" s="123"/>
      <c r="C6" s="124"/>
      <c r="D6" s="100"/>
      <c r="E6" s="82"/>
      <c r="F6" s="116"/>
      <c r="G6" s="118"/>
      <c r="I6" s="110"/>
      <c r="J6" s="14"/>
      <c r="K6" s="107"/>
      <c r="L6" s="6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134" ht="14.1" customHeight="1" thickTop="1" x14ac:dyDescent="0.2">
      <c r="B7" s="84"/>
      <c r="C7" s="84"/>
      <c r="D7" s="90"/>
      <c r="E7" s="33"/>
      <c r="F7" s="115" t="s">
        <v>65</v>
      </c>
      <c r="G7" s="117">
        <v>30</v>
      </c>
      <c r="I7" s="110"/>
      <c r="J7" s="14"/>
      <c r="K7" s="107"/>
      <c r="L7" s="6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134" ht="21" thickBot="1" x14ac:dyDescent="0.25">
      <c r="B8" s="17" t="s">
        <v>27</v>
      </c>
      <c r="C8" s="18">
        <f>I96</f>
        <v>0</v>
      </c>
      <c r="D8" s="91"/>
      <c r="E8" s="33"/>
      <c r="F8" s="116"/>
      <c r="G8" s="118"/>
      <c r="I8" s="111"/>
      <c r="J8" s="14"/>
      <c r="K8" s="108"/>
      <c r="L8" s="6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134" ht="16.5" thickTop="1" thickBot="1" x14ac:dyDescent="0.25">
      <c r="B9" s="84"/>
      <c r="C9" s="84"/>
      <c r="D9" s="90"/>
      <c r="E9" s="33"/>
      <c r="I9" s="84"/>
      <c r="J9" s="84"/>
      <c r="K9" s="84"/>
      <c r="L9" s="6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134" s="25" customFormat="1" ht="16.5" thickTop="1" thickBot="1" x14ac:dyDescent="0.25">
      <c r="A10" s="12"/>
      <c r="B10" s="19" t="s">
        <v>55</v>
      </c>
      <c r="C10" s="20" t="s">
        <v>4</v>
      </c>
      <c r="D10" s="20"/>
      <c r="E10" s="20" t="s">
        <v>0</v>
      </c>
      <c r="F10" s="21"/>
      <c r="G10" s="22" t="s">
        <v>5</v>
      </c>
      <c r="H10" s="23"/>
      <c r="I10" s="24"/>
      <c r="J10" s="14"/>
      <c r="K10" s="15"/>
      <c r="L10" s="6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15.75" thickTop="1" x14ac:dyDescent="0.2">
      <c r="A11" s="12">
        <v>1</v>
      </c>
      <c r="B11" s="26" t="s">
        <v>9</v>
      </c>
      <c r="C11" s="92">
        <v>200</v>
      </c>
      <c r="D11" s="92"/>
      <c r="E11" s="57">
        <v>200</v>
      </c>
      <c r="F11" s="67" t="s">
        <v>19</v>
      </c>
      <c r="G11" s="3"/>
      <c r="H11" s="27"/>
      <c r="I11" s="65">
        <f>G11*C11</f>
        <v>0</v>
      </c>
      <c r="K11" s="63" t="str">
        <f t="shared" ref="K11:K13" si="0">IF((OR(G11=0,G11=1)),"OK","PROBLEM")</f>
        <v>OK</v>
      </c>
      <c r="L11" s="59" t="s">
        <v>114</v>
      </c>
    </row>
    <row r="12" spans="1:134" x14ac:dyDescent="0.2">
      <c r="A12" s="12">
        <f t="shared" ref="A12:A15" si="1">1+A11</f>
        <v>2</v>
      </c>
      <c r="B12" s="26" t="s">
        <v>14</v>
      </c>
      <c r="C12" s="92">
        <v>200</v>
      </c>
      <c r="D12" s="92"/>
      <c r="E12" s="57">
        <v>200</v>
      </c>
      <c r="F12" s="67" t="s">
        <v>19</v>
      </c>
      <c r="G12" s="3"/>
      <c r="H12" s="27"/>
      <c r="I12" s="66">
        <f>G12*C12</f>
        <v>0</v>
      </c>
      <c r="K12" s="63" t="str">
        <f t="shared" si="0"/>
        <v>OK</v>
      </c>
      <c r="L12" s="59" t="s">
        <v>114</v>
      </c>
    </row>
    <row r="13" spans="1:134" x14ac:dyDescent="0.2">
      <c r="A13" s="12">
        <f t="shared" si="1"/>
        <v>3</v>
      </c>
      <c r="B13" s="26" t="s">
        <v>15</v>
      </c>
      <c r="C13" s="92">
        <v>100</v>
      </c>
      <c r="D13" s="92"/>
      <c r="E13" s="57">
        <v>100</v>
      </c>
      <c r="F13" s="67" t="s">
        <v>19</v>
      </c>
      <c r="G13" s="3"/>
      <c r="H13" s="27"/>
      <c r="I13" s="66">
        <f>G13*C13</f>
        <v>0</v>
      </c>
      <c r="K13" s="63" t="str">
        <f t="shared" si="0"/>
        <v>OK</v>
      </c>
      <c r="L13" s="59" t="s">
        <v>126</v>
      </c>
    </row>
    <row r="14" spans="1:134" x14ac:dyDescent="0.2">
      <c r="A14" s="12">
        <f t="shared" si="1"/>
        <v>4</v>
      </c>
      <c r="B14" s="26" t="s">
        <v>16</v>
      </c>
      <c r="C14" s="92">
        <v>50</v>
      </c>
      <c r="D14" s="92"/>
      <c r="E14" s="57">
        <v>200</v>
      </c>
      <c r="F14" s="67" t="s">
        <v>52</v>
      </c>
      <c r="G14" s="3"/>
      <c r="H14" s="27"/>
      <c r="I14" s="66">
        <f>G14*C14</f>
        <v>0</v>
      </c>
      <c r="K14" s="63" t="str">
        <f t="shared" ref="K14" si="2">IF(I14&gt;E14,"PROBLEM","OK")</f>
        <v>OK</v>
      </c>
      <c r="L14" s="59" t="s">
        <v>121</v>
      </c>
    </row>
    <row r="15" spans="1:134" ht="15.75" thickBot="1" x14ac:dyDescent="0.25">
      <c r="A15" s="12">
        <f t="shared" si="1"/>
        <v>5</v>
      </c>
      <c r="B15" s="29" t="s">
        <v>79</v>
      </c>
      <c r="C15" s="93">
        <v>150</v>
      </c>
      <c r="D15" s="93"/>
      <c r="E15" s="58">
        <v>1500</v>
      </c>
      <c r="F15" s="68" t="s">
        <v>37</v>
      </c>
      <c r="G15" s="30"/>
      <c r="H15" s="27"/>
      <c r="I15" s="64">
        <f>((G$7-G$5)*150)</f>
        <v>0</v>
      </c>
      <c r="K15" s="63" t="s">
        <v>37</v>
      </c>
      <c r="L15" s="59" t="s">
        <v>142</v>
      </c>
    </row>
    <row r="16" spans="1:134" ht="15.75" thickTop="1" x14ac:dyDescent="0.2">
      <c r="B16" s="31"/>
      <c r="C16" s="101"/>
      <c r="D16" s="90"/>
      <c r="E16" s="85">
        <f>SUM(E11:E15)</f>
        <v>2200</v>
      </c>
      <c r="F16" s="103"/>
      <c r="I16" s="86">
        <f>SUM(I11:I15)</f>
        <v>0</v>
      </c>
    </row>
    <row r="17" spans="1:134" s="13" customFormat="1" ht="16.5" thickBot="1" x14ac:dyDescent="0.25">
      <c r="A17" s="12"/>
      <c r="B17" s="32"/>
      <c r="C17" s="33"/>
      <c r="D17" s="33"/>
      <c r="E17" s="33"/>
      <c r="F17" s="34"/>
      <c r="G17" s="35"/>
      <c r="I17" s="36"/>
      <c r="J17" s="14"/>
      <c r="K17" s="36"/>
      <c r="L17" s="6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34" s="25" customFormat="1" ht="16.5" thickTop="1" thickBot="1" x14ac:dyDescent="0.25">
      <c r="A18" s="12"/>
      <c r="B18" s="19" t="s">
        <v>56</v>
      </c>
      <c r="C18" s="20" t="s">
        <v>4</v>
      </c>
      <c r="D18" s="20"/>
      <c r="E18" s="20" t="s">
        <v>0</v>
      </c>
      <c r="F18" s="21"/>
      <c r="G18" s="22" t="s">
        <v>5</v>
      </c>
      <c r="H18" s="13"/>
      <c r="I18" s="37"/>
      <c r="J18" s="14"/>
      <c r="K18" s="15"/>
      <c r="L18" s="6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s="39" customFormat="1" ht="15.75" thickTop="1" x14ac:dyDescent="0.2">
      <c r="A19" s="12">
        <f>A15+1</f>
        <v>6</v>
      </c>
      <c r="B19" s="26" t="s">
        <v>80</v>
      </c>
      <c r="C19" s="94">
        <v>30</v>
      </c>
      <c r="D19" s="94"/>
      <c r="E19" s="57">
        <v>300</v>
      </c>
      <c r="F19" s="67" t="s">
        <v>46</v>
      </c>
      <c r="G19" s="3"/>
      <c r="H19" s="27"/>
      <c r="I19" s="65">
        <f>G19*C19</f>
        <v>0</v>
      </c>
      <c r="J19" s="38"/>
      <c r="K19" s="63" t="str">
        <f t="shared" ref="K19:K25" si="3">IF(I19&gt;E19,"PROBLEM","OK")</f>
        <v>OK</v>
      </c>
      <c r="L19" s="59" t="s">
        <v>130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39" customFormat="1" x14ac:dyDescent="0.2">
      <c r="A20" s="12">
        <f>1+A19</f>
        <v>7</v>
      </c>
      <c r="B20" s="26" t="s">
        <v>81</v>
      </c>
      <c r="C20" s="92">
        <v>40</v>
      </c>
      <c r="D20" s="92"/>
      <c r="E20" s="57">
        <v>800</v>
      </c>
      <c r="F20" s="67" t="s">
        <v>46</v>
      </c>
      <c r="G20" s="3"/>
      <c r="H20" s="27"/>
      <c r="I20" s="70">
        <f>G20*C20</f>
        <v>0</v>
      </c>
      <c r="J20" s="38"/>
      <c r="K20" s="63" t="str">
        <f t="shared" si="3"/>
        <v>OK</v>
      </c>
      <c r="L20" s="59" t="s">
        <v>133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</row>
    <row r="21" spans="1:134" s="39" customFormat="1" x14ac:dyDescent="0.2">
      <c r="A21" s="12">
        <f t="shared" ref="A21:A28" si="4">1+A20</f>
        <v>8</v>
      </c>
      <c r="B21" s="26" t="s">
        <v>82</v>
      </c>
      <c r="C21" s="92">
        <v>200</v>
      </c>
      <c r="D21" s="92"/>
      <c r="E21" s="57">
        <v>800</v>
      </c>
      <c r="F21" s="67" t="s">
        <v>46</v>
      </c>
      <c r="G21" s="3"/>
      <c r="H21" s="27"/>
      <c r="I21" s="66">
        <f t="shared" ref="I21:I28" si="5">G21*C21</f>
        <v>0</v>
      </c>
      <c r="J21" s="38"/>
      <c r="K21" s="63" t="str">
        <f t="shared" si="3"/>
        <v>OK</v>
      </c>
      <c r="L21" s="59" t="s">
        <v>134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</row>
    <row r="22" spans="1:134" s="39" customFormat="1" x14ac:dyDescent="0.2">
      <c r="A22" s="12">
        <f t="shared" si="4"/>
        <v>9</v>
      </c>
      <c r="B22" s="26" t="s">
        <v>66</v>
      </c>
      <c r="C22" s="92">
        <v>20</v>
      </c>
      <c r="D22" s="92"/>
      <c r="E22" s="57">
        <v>200</v>
      </c>
      <c r="F22" s="67" t="s">
        <v>46</v>
      </c>
      <c r="G22" s="3"/>
      <c r="H22" s="27"/>
      <c r="I22" s="66">
        <f t="shared" si="5"/>
        <v>0</v>
      </c>
      <c r="J22" s="38"/>
      <c r="K22" s="63" t="str">
        <f t="shared" si="3"/>
        <v>OK</v>
      </c>
      <c r="L22" s="59" t="s">
        <v>135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</row>
    <row r="23" spans="1:134" s="39" customFormat="1" x14ac:dyDescent="0.2">
      <c r="A23" s="12">
        <f t="shared" si="4"/>
        <v>10</v>
      </c>
      <c r="B23" s="44" t="s">
        <v>71</v>
      </c>
      <c r="C23" s="96">
        <v>50</v>
      </c>
      <c r="D23" s="96"/>
      <c r="E23" s="69">
        <v>400</v>
      </c>
      <c r="F23" s="71" t="s">
        <v>136</v>
      </c>
      <c r="G23" s="6"/>
      <c r="H23" s="102"/>
      <c r="I23" s="70">
        <f>G23*C23</f>
        <v>0</v>
      </c>
      <c r="J23" s="38"/>
      <c r="K23" s="63" t="str">
        <f t="shared" si="3"/>
        <v>OK</v>
      </c>
      <c r="L23" s="59" t="s">
        <v>120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</row>
    <row r="24" spans="1:134" s="39" customFormat="1" x14ac:dyDescent="0.2">
      <c r="A24" s="12">
        <f t="shared" si="4"/>
        <v>11</v>
      </c>
      <c r="B24" s="26" t="s">
        <v>68</v>
      </c>
      <c r="C24" s="92">
        <v>20</v>
      </c>
      <c r="D24" s="92"/>
      <c r="E24" s="57">
        <v>200</v>
      </c>
      <c r="F24" s="67" t="s">
        <v>46</v>
      </c>
      <c r="G24" s="3"/>
      <c r="H24" s="27"/>
      <c r="I24" s="66">
        <f t="shared" si="5"/>
        <v>0</v>
      </c>
      <c r="J24" s="38"/>
      <c r="K24" s="63" t="str">
        <f t="shared" si="3"/>
        <v>OK</v>
      </c>
      <c r="L24" s="59" t="s">
        <v>113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</row>
    <row r="25" spans="1:134" s="39" customFormat="1" x14ac:dyDescent="0.2">
      <c r="A25" s="12">
        <f t="shared" si="4"/>
        <v>12</v>
      </c>
      <c r="B25" s="26" t="s">
        <v>103</v>
      </c>
      <c r="C25" s="92">
        <v>20</v>
      </c>
      <c r="D25" s="92"/>
      <c r="E25" s="57">
        <v>200</v>
      </c>
      <c r="F25" s="67" t="s">
        <v>46</v>
      </c>
      <c r="G25" s="3"/>
      <c r="H25" s="102"/>
      <c r="I25" s="66">
        <f>G25*C25</f>
        <v>0</v>
      </c>
      <c r="J25" s="38"/>
      <c r="K25" s="63" t="str">
        <f t="shared" si="3"/>
        <v>OK</v>
      </c>
      <c r="L25" s="59" t="s">
        <v>113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</row>
    <row r="26" spans="1:134" x14ac:dyDescent="0.2">
      <c r="A26" s="12">
        <f t="shared" si="4"/>
        <v>13</v>
      </c>
      <c r="B26" s="26" t="s">
        <v>69</v>
      </c>
      <c r="C26" s="92">
        <v>100</v>
      </c>
      <c r="D26" s="92"/>
      <c r="E26" s="57">
        <v>100</v>
      </c>
      <c r="F26" s="67" t="s">
        <v>19</v>
      </c>
      <c r="G26" s="3"/>
      <c r="H26" s="27"/>
      <c r="I26" s="66">
        <f t="shared" si="5"/>
        <v>0</v>
      </c>
      <c r="K26" s="63" t="str">
        <f t="shared" ref="K26:K27" si="6">IF((OR(G26=0,G26=1)),"OK","PROBLEM")</f>
        <v>OK</v>
      </c>
      <c r="L26" s="59" t="s">
        <v>126</v>
      </c>
    </row>
    <row r="27" spans="1:134" x14ac:dyDescent="0.2">
      <c r="A27" s="12">
        <f t="shared" si="4"/>
        <v>14</v>
      </c>
      <c r="B27" s="26" t="s">
        <v>67</v>
      </c>
      <c r="C27" s="92">
        <v>100</v>
      </c>
      <c r="D27" s="92"/>
      <c r="E27" s="57">
        <v>100</v>
      </c>
      <c r="F27" s="67" t="s">
        <v>19</v>
      </c>
      <c r="G27" s="3"/>
      <c r="H27" s="27"/>
      <c r="I27" s="66">
        <f t="shared" si="5"/>
        <v>0</v>
      </c>
      <c r="K27" s="63" t="str">
        <f t="shared" si="6"/>
        <v>OK</v>
      </c>
      <c r="L27" s="59" t="s">
        <v>126</v>
      </c>
    </row>
    <row r="28" spans="1:134" s="39" customFormat="1" ht="15.75" thickBot="1" x14ac:dyDescent="0.25">
      <c r="A28" s="12">
        <f t="shared" si="4"/>
        <v>15</v>
      </c>
      <c r="B28" s="29" t="s">
        <v>70</v>
      </c>
      <c r="C28" s="93">
        <v>20</v>
      </c>
      <c r="D28" s="93"/>
      <c r="E28" s="58">
        <v>200</v>
      </c>
      <c r="F28" s="68" t="s">
        <v>46</v>
      </c>
      <c r="G28" s="4"/>
      <c r="H28" s="27"/>
      <c r="I28" s="66">
        <f t="shared" si="5"/>
        <v>0</v>
      </c>
      <c r="J28" s="38"/>
      <c r="K28" s="63" t="str">
        <f t="shared" ref="K28" si="7">IF(I28&gt;E28,"PROBLEM","OK")</f>
        <v>OK</v>
      </c>
      <c r="L28" s="59" t="s">
        <v>113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</row>
    <row r="29" spans="1:134" ht="15.75" thickTop="1" x14ac:dyDescent="0.2">
      <c r="A29" s="13"/>
      <c r="B29" s="16"/>
      <c r="C29" s="101"/>
      <c r="D29" s="90"/>
      <c r="E29" s="85">
        <f>SUM(E19:E28)</f>
        <v>3300</v>
      </c>
      <c r="I29" s="86">
        <f>SUM(I19:I28)</f>
        <v>0</v>
      </c>
    </row>
    <row r="30" spans="1:134" s="13" customFormat="1" ht="16.5" thickBot="1" x14ac:dyDescent="0.25">
      <c r="A30" s="12"/>
      <c r="B30" s="32"/>
      <c r="C30" s="33"/>
      <c r="D30" s="33"/>
      <c r="E30" s="33"/>
      <c r="F30" s="34"/>
      <c r="G30" s="35"/>
      <c r="I30" s="36"/>
      <c r="J30" s="14"/>
      <c r="K30" s="36"/>
      <c r="L30" s="6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34" s="25" customFormat="1" ht="16.5" thickTop="1" thickBot="1" x14ac:dyDescent="0.25">
      <c r="A31" s="12"/>
      <c r="B31" s="40" t="s">
        <v>57</v>
      </c>
      <c r="C31" s="41" t="s">
        <v>4</v>
      </c>
      <c r="D31" s="41"/>
      <c r="E31" s="41" t="s">
        <v>0</v>
      </c>
      <c r="F31" s="42"/>
      <c r="G31" s="43" t="s">
        <v>5</v>
      </c>
      <c r="H31" s="13"/>
      <c r="I31" s="37"/>
      <c r="J31" s="14"/>
      <c r="K31" s="15"/>
      <c r="L31" s="6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</row>
    <row r="32" spans="1:134" ht="39" thickTop="1" x14ac:dyDescent="0.2">
      <c r="A32" s="12">
        <f>1+A28</f>
        <v>16</v>
      </c>
      <c r="B32" s="26" t="s">
        <v>10</v>
      </c>
      <c r="C32" s="95" t="s">
        <v>45</v>
      </c>
      <c r="D32" s="95"/>
      <c r="E32" s="57" t="s">
        <v>36</v>
      </c>
      <c r="F32" s="67" t="s">
        <v>47</v>
      </c>
      <c r="G32" s="3"/>
      <c r="H32" s="27"/>
      <c r="I32" s="65">
        <f>(G32/50)*10</f>
        <v>0</v>
      </c>
      <c r="K32" s="63" t="str">
        <f t="shared" ref="K32:K46" si="8">IF(I32&gt;E32,"PROBLEM","OK")</f>
        <v>OK</v>
      </c>
      <c r="L32" s="105" t="s">
        <v>143</v>
      </c>
    </row>
    <row r="33" spans="1:100" x14ac:dyDescent="0.2">
      <c r="A33" s="12">
        <f t="shared" ref="A33:A46" si="9">1+A32</f>
        <v>17</v>
      </c>
      <c r="B33" s="44" t="s">
        <v>73</v>
      </c>
      <c r="C33" s="96">
        <v>200</v>
      </c>
      <c r="D33" s="96"/>
      <c r="E33" s="69">
        <v>200</v>
      </c>
      <c r="F33" s="71" t="s">
        <v>19</v>
      </c>
      <c r="G33" s="6"/>
      <c r="H33" s="27"/>
      <c r="I33" s="70">
        <f t="shared" ref="I33:I41" si="10">G33*C33</f>
        <v>0</v>
      </c>
      <c r="K33" s="63" t="str">
        <f t="shared" ref="K33:K36" si="11">IF((OR(G33=0,G33=1)),"OK","PROBLEM")</f>
        <v>OK</v>
      </c>
      <c r="L33" s="59" t="s">
        <v>114</v>
      </c>
    </row>
    <row r="34" spans="1:100" x14ac:dyDescent="0.2">
      <c r="A34" s="12">
        <f t="shared" si="9"/>
        <v>18</v>
      </c>
      <c r="B34" s="26" t="s">
        <v>97</v>
      </c>
      <c r="C34" s="92">
        <v>200</v>
      </c>
      <c r="D34" s="92"/>
      <c r="E34" s="57">
        <v>200</v>
      </c>
      <c r="F34" s="67" t="s">
        <v>19</v>
      </c>
      <c r="G34" s="3"/>
      <c r="H34" s="27"/>
      <c r="I34" s="70">
        <f t="shared" si="10"/>
        <v>0</v>
      </c>
      <c r="K34" s="63" t="str">
        <f t="shared" si="11"/>
        <v>OK</v>
      </c>
      <c r="L34" s="59" t="s">
        <v>114</v>
      </c>
    </row>
    <row r="35" spans="1:100" x14ac:dyDescent="0.2">
      <c r="A35" s="12">
        <f t="shared" si="9"/>
        <v>19</v>
      </c>
      <c r="B35" s="26" t="s">
        <v>98</v>
      </c>
      <c r="C35" s="92">
        <v>300</v>
      </c>
      <c r="D35" s="92"/>
      <c r="E35" s="57">
        <v>300</v>
      </c>
      <c r="F35" s="67" t="s">
        <v>19</v>
      </c>
      <c r="G35" s="3"/>
      <c r="H35" s="27"/>
      <c r="I35" s="66">
        <f t="shared" si="10"/>
        <v>0</v>
      </c>
      <c r="K35" s="63" t="str">
        <f t="shared" si="11"/>
        <v>OK</v>
      </c>
      <c r="L35" s="59" t="s">
        <v>116</v>
      </c>
    </row>
    <row r="36" spans="1:100" x14ac:dyDescent="0.2">
      <c r="A36" s="12">
        <f t="shared" si="9"/>
        <v>20</v>
      </c>
      <c r="B36" s="26" t="s">
        <v>99</v>
      </c>
      <c r="C36" s="92">
        <v>200</v>
      </c>
      <c r="D36" s="92"/>
      <c r="E36" s="57">
        <v>200</v>
      </c>
      <c r="F36" s="67" t="s">
        <v>19</v>
      </c>
      <c r="G36" s="3"/>
      <c r="H36" s="27"/>
      <c r="I36" s="66">
        <f t="shared" si="10"/>
        <v>0</v>
      </c>
      <c r="K36" s="63" t="str">
        <f t="shared" si="11"/>
        <v>OK</v>
      </c>
      <c r="L36" s="59" t="s">
        <v>114</v>
      </c>
    </row>
    <row r="37" spans="1:100" x14ac:dyDescent="0.2">
      <c r="A37" s="12">
        <f t="shared" si="9"/>
        <v>21</v>
      </c>
      <c r="B37" s="26" t="s">
        <v>104</v>
      </c>
      <c r="C37" s="92">
        <v>400</v>
      </c>
      <c r="D37" s="92"/>
      <c r="E37" s="57">
        <v>400</v>
      </c>
      <c r="F37" s="67" t="s">
        <v>19</v>
      </c>
      <c r="G37" s="3"/>
      <c r="H37" s="27"/>
      <c r="I37" s="66">
        <f t="shared" si="10"/>
        <v>0</v>
      </c>
      <c r="K37" s="63" t="str">
        <f t="shared" si="8"/>
        <v>OK</v>
      </c>
      <c r="L37" s="59" t="s">
        <v>115</v>
      </c>
    </row>
    <row r="38" spans="1:100" x14ac:dyDescent="0.2">
      <c r="A38" s="12">
        <f t="shared" si="9"/>
        <v>22</v>
      </c>
      <c r="B38" s="26" t="s">
        <v>100</v>
      </c>
      <c r="C38" s="92">
        <v>100</v>
      </c>
      <c r="D38" s="92"/>
      <c r="E38" s="57">
        <v>200</v>
      </c>
      <c r="F38" s="67" t="s">
        <v>48</v>
      </c>
      <c r="G38" s="3"/>
      <c r="H38" s="27"/>
      <c r="I38" s="66">
        <f t="shared" si="10"/>
        <v>0</v>
      </c>
      <c r="K38" s="63" t="str">
        <f t="shared" si="8"/>
        <v>OK</v>
      </c>
      <c r="L38" s="59" t="s">
        <v>132</v>
      </c>
    </row>
    <row r="39" spans="1:100" x14ac:dyDescent="0.2">
      <c r="A39" s="12">
        <f t="shared" si="9"/>
        <v>23</v>
      </c>
      <c r="B39" s="26" t="s">
        <v>101</v>
      </c>
      <c r="C39" s="92">
        <v>100</v>
      </c>
      <c r="D39" s="92"/>
      <c r="E39" s="57">
        <v>200</v>
      </c>
      <c r="F39" s="67" t="s">
        <v>48</v>
      </c>
      <c r="G39" s="3"/>
      <c r="H39" s="27"/>
      <c r="I39" s="66">
        <f t="shared" si="10"/>
        <v>0</v>
      </c>
      <c r="K39" s="63" t="str">
        <f t="shared" ref="K39:K41" si="12">IF(I39&gt;E39,"PROBLEM","OK")</f>
        <v>OK</v>
      </c>
      <c r="L39" s="59" t="s">
        <v>132</v>
      </c>
    </row>
    <row r="40" spans="1:100" x14ac:dyDescent="0.2">
      <c r="A40" s="12">
        <f t="shared" si="9"/>
        <v>24</v>
      </c>
      <c r="B40" s="26" t="s">
        <v>102</v>
      </c>
      <c r="C40" s="92">
        <v>50</v>
      </c>
      <c r="D40" s="92"/>
      <c r="E40" s="57">
        <v>500</v>
      </c>
      <c r="F40" s="67" t="s">
        <v>49</v>
      </c>
      <c r="G40" s="3"/>
      <c r="H40" s="27"/>
      <c r="I40" s="66">
        <f t="shared" si="10"/>
        <v>0</v>
      </c>
      <c r="K40" s="63" t="str">
        <f t="shared" si="12"/>
        <v>OK</v>
      </c>
      <c r="L40" s="59" t="s">
        <v>140</v>
      </c>
    </row>
    <row r="41" spans="1:100" ht="24" x14ac:dyDescent="0.2">
      <c r="A41" s="12">
        <f t="shared" si="9"/>
        <v>25</v>
      </c>
      <c r="B41" s="45" t="s">
        <v>44</v>
      </c>
      <c r="C41" s="92">
        <v>200</v>
      </c>
      <c r="D41" s="92"/>
      <c r="E41" s="57">
        <v>800</v>
      </c>
      <c r="F41" s="67" t="s">
        <v>38</v>
      </c>
      <c r="G41" s="3"/>
      <c r="H41" s="27"/>
      <c r="I41" s="66">
        <f t="shared" si="10"/>
        <v>0</v>
      </c>
      <c r="K41" s="63" t="str">
        <f t="shared" si="12"/>
        <v>OK</v>
      </c>
      <c r="L41" s="59" t="s">
        <v>141</v>
      </c>
    </row>
    <row r="42" spans="1:100" ht="24" x14ac:dyDescent="0.2">
      <c r="A42" s="12">
        <f t="shared" si="9"/>
        <v>26</v>
      </c>
      <c r="B42" s="46" t="s">
        <v>74</v>
      </c>
      <c r="C42" s="97">
        <v>100</v>
      </c>
      <c r="D42" s="97"/>
      <c r="E42" s="72">
        <v>100</v>
      </c>
      <c r="F42" s="67" t="s">
        <v>19</v>
      </c>
      <c r="G42" s="3"/>
      <c r="H42" s="27"/>
      <c r="I42" s="66">
        <f>G42*C42</f>
        <v>0</v>
      </c>
      <c r="K42" s="63" t="str">
        <f t="shared" ref="K42:K43" si="13">IF((OR(G42=0,G42=1)),"OK","PROBLEM")</f>
        <v>OK</v>
      </c>
      <c r="L42" s="59" t="s">
        <v>126</v>
      </c>
    </row>
    <row r="43" spans="1:100" ht="24" x14ac:dyDescent="0.2">
      <c r="A43" s="12">
        <f t="shared" si="9"/>
        <v>27</v>
      </c>
      <c r="B43" s="46" t="s">
        <v>75</v>
      </c>
      <c r="C43" s="97">
        <v>50</v>
      </c>
      <c r="D43" s="97"/>
      <c r="E43" s="72">
        <v>50</v>
      </c>
      <c r="F43" s="67" t="s">
        <v>19</v>
      </c>
      <c r="G43" s="3"/>
      <c r="H43" s="27"/>
      <c r="I43" s="66">
        <f>G43*C43</f>
        <v>0</v>
      </c>
      <c r="K43" s="63" t="str">
        <f t="shared" si="13"/>
        <v>OK</v>
      </c>
      <c r="L43" s="59" t="s">
        <v>125</v>
      </c>
    </row>
    <row r="44" spans="1:100" x14ac:dyDescent="0.2">
      <c r="A44" s="12">
        <f t="shared" si="9"/>
        <v>28</v>
      </c>
      <c r="B44" s="47" t="s">
        <v>105</v>
      </c>
      <c r="C44" s="97">
        <v>300</v>
      </c>
      <c r="D44" s="97"/>
      <c r="E44" s="57">
        <v>600</v>
      </c>
      <c r="F44" s="67" t="s">
        <v>138</v>
      </c>
      <c r="G44" s="5"/>
      <c r="H44" s="27"/>
      <c r="I44" s="66">
        <f>G44*C44</f>
        <v>0</v>
      </c>
      <c r="K44" s="63" t="str">
        <f t="shared" si="8"/>
        <v>OK</v>
      </c>
      <c r="L44" s="59" t="s">
        <v>137</v>
      </c>
    </row>
    <row r="45" spans="1:100" x14ac:dyDescent="0.2">
      <c r="A45" s="12">
        <f t="shared" si="9"/>
        <v>29</v>
      </c>
      <c r="B45" s="47" t="s">
        <v>17</v>
      </c>
      <c r="C45" s="97">
        <v>200</v>
      </c>
      <c r="D45" s="97"/>
      <c r="E45" s="57">
        <v>400</v>
      </c>
      <c r="F45" s="67" t="s">
        <v>51</v>
      </c>
      <c r="G45" s="5"/>
      <c r="H45" s="27"/>
      <c r="I45" s="66">
        <f t="shared" ref="I45:I46" si="14">G45*C45</f>
        <v>0</v>
      </c>
      <c r="K45" s="63" t="str">
        <f t="shared" si="8"/>
        <v>OK</v>
      </c>
      <c r="L45" s="59" t="s">
        <v>118</v>
      </c>
    </row>
    <row r="46" spans="1:100" ht="15.75" thickBot="1" x14ac:dyDescent="0.25">
      <c r="A46" s="12">
        <f t="shared" si="9"/>
        <v>30</v>
      </c>
      <c r="B46" s="29" t="s">
        <v>18</v>
      </c>
      <c r="C46" s="93">
        <v>100</v>
      </c>
      <c r="D46" s="93"/>
      <c r="E46" s="58">
        <v>200</v>
      </c>
      <c r="F46" s="68" t="s">
        <v>50</v>
      </c>
      <c r="G46" s="4"/>
      <c r="H46" s="27"/>
      <c r="I46" s="64">
        <f t="shared" si="14"/>
        <v>0</v>
      </c>
      <c r="K46" s="63" t="str">
        <f t="shared" si="8"/>
        <v>OK</v>
      </c>
      <c r="L46" s="59" t="s">
        <v>132</v>
      </c>
    </row>
    <row r="47" spans="1:100" ht="15.75" thickTop="1" x14ac:dyDescent="0.2">
      <c r="A47" s="13"/>
      <c r="B47" s="16"/>
      <c r="C47" s="101"/>
      <c r="D47" s="90"/>
      <c r="E47" s="85">
        <f>SUM(E32:E46)</f>
        <v>4350</v>
      </c>
      <c r="I47" s="86">
        <f>SUM(I32:I46)</f>
        <v>0</v>
      </c>
    </row>
    <row r="48" spans="1:100" s="13" customFormat="1" ht="16.5" thickBot="1" x14ac:dyDescent="0.25">
      <c r="A48" s="12"/>
      <c r="B48" s="32"/>
      <c r="C48" s="33"/>
      <c r="D48" s="33"/>
      <c r="E48" s="33"/>
      <c r="F48" s="34"/>
      <c r="G48" s="35"/>
      <c r="I48" s="36"/>
      <c r="J48" s="14"/>
      <c r="K48" s="36"/>
      <c r="L48" s="6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34" s="25" customFormat="1" ht="16.5" thickTop="1" thickBot="1" x14ac:dyDescent="0.25">
      <c r="A49" s="12"/>
      <c r="B49" s="19" t="s">
        <v>58</v>
      </c>
      <c r="C49" s="20" t="s">
        <v>4</v>
      </c>
      <c r="D49" s="20"/>
      <c r="E49" s="20" t="s">
        <v>0</v>
      </c>
      <c r="F49" s="21"/>
      <c r="G49" s="22" t="s">
        <v>5</v>
      </c>
      <c r="H49" s="23"/>
      <c r="I49" s="24"/>
      <c r="J49" s="14"/>
      <c r="K49" s="15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</row>
    <row r="50" spans="1:134" ht="15.75" thickTop="1" x14ac:dyDescent="0.2">
      <c r="A50" s="12">
        <f>A46+1</f>
        <v>31</v>
      </c>
      <c r="B50" s="26" t="s">
        <v>20</v>
      </c>
      <c r="C50" s="92">
        <v>200</v>
      </c>
      <c r="D50" s="98"/>
      <c r="E50" s="57">
        <v>200</v>
      </c>
      <c r="F50" s="104" t="s">
        <v>19</v>
      </c>
      <c r="G50" s="3"/>
      <c r="H50" s="27"/>
      <c r="I50" s="65">
        <f>G50*C50</f>
        <v>0</v>
      </c>
      <c r="K50" s="63" t="str">
        <f t="shared" ref="K50:K53" si="15">IF((OR(G50=0,G50=1)),"OK","PROBLEM")</f>
        <v>OK</v>
      </c>
      <c r="L50" s="59" t="s">
        <v>114</v>
      </c>
    </row>
    <row r="51" spans="1:134" x14ac:dyDescent="0.2">
      <c r="A51" s="12">
        <f t="shared" ref="A51:A56" si="16">1+A50</f>
        <v>32</v>
      </c>
      <c r="B51" s="26" t="s">
        <v>21</v>
      </c>
      <c r="C51" s="92">
        <v>200</v>
      </c>
      <c r="D51" s="98"/>
      <c r="E51" s="57">
        <v>200</v>
      </c>
      <c r="F51" s="104" t="s">
        <v>19</v>
      </c>
      <c r="G51" s="3"/>
      <c r="H51" s="27"/>
      <c r="I51" s="66">
        <f t="shared" ref="I51:I55" si="17">G51*C51</f>
        <v>0</v>
      </c>
      <c r="K51" s="63" t="str">
        <f t="shared" si="15"/>
        <v>OK</v>
      </c>
      <c r="L51" s="59" t="s">
        <v>114</v>
      </c>
    </row>
    <row r="52" spans="1:134" x14ac:dyDescent="0.2">
      <c r="A52" s="12">
        <f t="shared" si="16"/>
        <v>33</v>
      </c>
      <c r="B52" s="26" t="s">
        <v>22</v>
      </c>
      <c r="C52" s="92">
        <v>100</v>
      </c>
      <c r="D52" s="98"/>
      <c r="E52" s="57">
        <v>100</v>
      </c>
      <c r="F52" s="104" t="s">
        <v>19</v>
      </c>
      <c r="G52" s="3"/>
      <c r="H52" s="27"/>
      <c r="I52" s="66">
        <f t="shared" si="17"/>
        <v>0</v>
      </c>
      <c r="K52" s="63" t="str">
        <f t="shared" si="15"/>
        <v>OK</v>
      </c>
      <c r="L52" s="59" t="s">
        <v>126</v>
      </c>
    </row>
    <row r="53" spans="1:134" x14ac:dyDescent="0.2">
      <c r="A53" s="12">
        <f t="shared" si="16"/>
        <v>34</v>
      </c>
      <c r="B53" s="26" t="s">
        <v>23</v>
      </c>
      <c r="C53" s="92">
        <v>100</v>
      </c>
      <c r="D53" s="98"/>
      <c r="E53" s="57">
        <v>100</v>
      </c>
      <c r="F53" s="104" t="s">
        <v>19</v>
      </c>
      <c r="G53" s="3"/>
      <c r="H53" s="27"/>
      <c r="I53" s="66">
        <f t="shared" si="17"/>
        <v>0</v>
      </c>
      <c r="K53" s="63" t="str">
        <f t="shared" si="15"/>
        <v>OK</v>
      </c>
      <c r="L53" s="59" t="s">
        <v>126</v>
      </c>
    </row>
    <row r="54" spans="1:134" x14ac:dyDescent="0.2">
      <c r="A54" s="12">
        <f t="shared" si="16"/>
        <v>35</v>
      </c>
      <c r="B54" s="26" t="s">
        <v>83</v>
      </c>
      <c r="C54" s="92">
        <v>15</v>
      </c>
      <c r="D54" s="92"/>
      <c r="E54" s="57">
        <v>150</v>
      </c>
      <c r="F54" s="104" t="s">
        <v>29</v>
      </c>
      <c r="G54" s="3"/>
      <c r="H54" s="27"/>
      <c r="I54" s="66">
        <f t="shared" si="17"/>
        <v>0</v>
      </c>
      <c r="K54" s="63" t="str">
        <f t="shared" ref="K54:K55" si="18">IF(I54&gt;E54,"PROBLEM","OK")</f>
        <v>OK</v>
      </c>
      <c r="L54" s="59" t="s">
        <v>131</v>
      </c>
    </row>
    <row r="55" spans="1:134" x14ac:dyDescent="0.2">
      <c r="A55" s="12">
        <f t="shared" si="16"/>
        <v>36</v>
      </c>
      <c r="B55" s="26" t="s">
        <v>84</v>
      </c>
      <c r="C55" s="92">
        <v>30</v>
      </c>
      <c r="D55" s="92"/>
      <c r="E55" s="57">
        <v>300</v>
      </c>
      <c r="F55" s="104" t="s">
        <v>29</v>
      </c>
      <c r="G55" s="3"/>
      <c r="H55" s="27"/>
      <c r="I55" s="66">
        <f t="shared" si="17"/>
        <v>0</v>
      </c>
      <c r="K55" s="63" t="str">
        <f t="shared" si="18"/>
        <v>OK</v>
      </c>
      <c r="L55" s="59" t="s">
        <v>130</v>
      </c>
    </row>
    <row r="56" spans="1:134" ht="15.75" thickBot="1" x14ac:dyDescent="0.25">
      <c r="A56" s="12">
        <f t="shared" si="16"/>
        <v>37</v>
      </c>
      <c r="B56" s="29" t="s">
        <v>85</v>
      </c>
      <c r="C56" s="93">
        <v>100</v>
      </c>
      <c r="D56" s="93"/>
      <c r="E56" s="58">
        <v>100</v>
      </c>
      <c r="F56" s="68" t="s">
        <v>19</v>
      </c>
      <c r="G56" s="4"/>
      <c r="H56" s="27"/>
      <c r="I56" s="64">
        <f t="shared" ref="I56" si="19">G56*C56</f>
        <v>0</v>
      </c>
      <c r="K56" s="63" t="str">
        <f t="shared" ref="K56" si="20">IF((OR(G56=0,G56=1)),"OK","PROBLEM")</f>
        <v>OK</v>
      </c>
      <c r="L56" s="59" t="s">
        <v>126</v>
      </c>
    </row>
    <row r="57" spans="1:134" ht="15.75" thickTop="1" x14ac:dyDescent="0.2">
      <c r="A57" s="13"/>
      <c r="B57" s="16"/>
      <c r="C57" s="101"/>
      <c r="D57" s="90"/>
      <c r="E57" s="85">
        <f>SUM(E50:E56)</f>
        <v>1150</v>
      </c>
      <c r="I57" s="86">
        <f>SUM(I50:I56)</f>
        <v>0</v>
      </c>
    </row>
    <row r="58" spans="1:134" s="13" customFormat="1" ht="16.5" thickBot="1" x14ac:dyDescent="0.25">
      <c r="A58" s="12"/>
      <c r="B58" s="32"/>
      <c r="C58" s="33"/>
      <c r="D58" s="33"/>
      <c r="E58" s="33"/>
      <c r="F58" s="34"/>
      <c r="G58" s="35"/>
      <c r="I58" s="36"/>
      <c r="J58" s="14"/>
      <c r="K58" s="36"/>
      <c r="L58" s="6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34" s="25" customFormat="1" ht="16.5" thickTop="1" thickBot="1" x14ac:dyDescent="0.25">
      <c r="A59" s="12"/>
      <c r="B59" s="19" t="s">
        <v>59</v>
      </c>
      <c r="C59" s="48" t="s">
        <v>4</v>
      </c>
      <c r="D59" s="48"/>
      <c r="E59" s="48" t="s">
        <v>0</v>
      </c>
      <c r="F59" s="49"/>
      <c r="G59" s="22" t="s">
        <v>5</v>
      </c>
      <c r="H59" s="23"/>
      <c r="I59" s="13"/>
      <c r="J59" s="13"/>
      <c r="K59" s="28"/>
      <c r="L59" s="59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</row>
    <row r="60" spans="1:134" s="25" customFormat="1" ht="15.75" thickTop="1" x14ac:dyDescent="0.2">
      <c r="A60" s="12">
        <f>A56+1</f>
        <v>38</v>
      </c>
      <c r="B60" s="50" t="s">
        <v>106</v>
      </c>
      <c r="C60" s="92">
        <v>300</v>
      </c>
      <c r="D60" s="92"/>
      <c r="E60" s="57">
        <v>300</v>
      </c>
      <c r="F60" s="67" t="s">
        <v>19</v>
      </c>
      <c r="G60" s="3"/>
      <c r="H60" s="27"/>
      <c r="I60" s="65">
        <f t="shared" ref="I60" si="21">G60*C60</f>
        <v>0</v>
      </c>
      <c r="J60" s="13"/>
      <c r="K60" s="63" t="str">
        <f t="shared" ref="K60" si="22">IF((OR(G60=0,G60=1)),"OK","PROBLEM")</f>
        <v>OK</v>
      </c>
      <c r="L60" s="59" t="s">
        <v>116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</row>
    <row r="61" spans="1:134" s="25" customFormat="1" x14ac:dyDescent="0.2">
      <c r="A61" s="12">
        <f>1+A60</f>
        <v>39</v>
      </c>
      <c r="B61" s="50" t="s">
        <v>24</v>
      </c>
      <c r="C61" s="92">
        <v>200</v>
      </c>
      <c r="D61" s="92"/>
      <c r="E61" s="57">
        <v>600</v>
      </c>
      <c r="F61" s="67" t="s">
        <v>39</v>
      </c>
      <c r="G61" s="3"/>
      <c r="H61" s="27"/>
      <c r="I61" s="66">
        <f t="shared" ref="I61" si="23">G61*C61</f>
        <v>0</v>
      </c>
      <c r="J61" s="13"/>
      <c r="K61" s="63" t="str">
        <f t="shared" ref="K61" si="24">IF(I61&gt;E61,"PROBLEM","OK")</f>
        <v>OK</v>
      </c>
      <c r="L61" s="59" t="s">
        <v>129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</row>
    <row r="62" spans="1:134" x14ac:dyDescent="0.2">
      <c r="A62" s="12">
        <f t="shared" ref="A62:A64" si="25">1+A61</f>
        <v>40</v>
      </c>
      <c r="B62" s="26" t="s">
        <v>25</v>
      </c>
      <c r="C62" s="92">
        <v>100</v>
      </c>
      <c r="D62" s="92"/>
      <c r="E62" s="57">
        <v>600</v>
      </c>
      <c r="F62" s="67" t="s">
        <v>40</v>
      </c>
      <c r="G62" s="3"/>
      <c r="H62" s="27"/>
      <c r="I62" s="66">
        <f t="shared" ref="I62" si="26">G62*C62</f>
        <v>0</v>
      </c>
      <c r="K62" s="63" t="str">
        <f t="shared" ref="K62:K64" si="27">IF(I62&gt;E62,"PROBLEM","OK")</f>
        <v>OK</v>
      </c>
      <c r="L62" s="59" t="s">
        <v>128</v>
      </c>
    </row>
    <row r="63" spans="1:134" x14ac:dyDescent="0.2">
      <c r="A63" s="12">
        <f t="shared" si="25"/>
        <v>41</v>
      </c>
      <c r="B63" s="26" t="s">
        <v>107</v>
      </c>
      <c r="C63" s="92">
        <v>25</v>
      </c>
      <c r="D63" s="92"/>
      <c r="E63" s="57">
        <v>400</v>
      </c>
      <c r="F63" s="67" t="s">
        <v>41</v>
      </c>
      <c r="G63" s="3"/>
      <c r="H63" s="27"/>
      <c r="I63" s="66">
        <f t="shared" ref="I63" si="28">G63*C63</f>
        <v>0</v>
      </c>
      <c r="K63" s="63" t="str">
        <f t="shared" si="27"/>
        <v>OK</v>
      </c>
      <c r="L63" s="59" t="s">
        <v>127</v>
      </c>
    </row>
    <row r="64" spans="1:134" ht="15.75" thickBot="1" x14ac:dyDescent="0.25">
      <c r="A64" s="12">
        <f t="shared" si="25"/>
        <v>42</v>
      </c>
      <c r="B64" s="29" t="s">
        <v>108</v>
      </c>
      <c r="C64" s="93">
        <v>100</v>
      </c>
      <c r="D64" s="93"/>
      <c r="E64" s="58">
        <v>400</v>
      </c>
      <c r="F64" s="68" t="s">
        <v>96</v>
      </c>
      <c r="G64" s="4"/>
      <c r="H64" s="27"/>
      <c r="I64" s="64">
        <f t="shared" ref="I64" si="29">G64*C64</f>
        <v>0</v>
      </c>
      <c r="K64" s="63" t="str">
        <f t="shared" si="27"/>
        <v>OK</v>
      </c>
      <c r="L64" s="59" t="s">
        <v>139</v>
      </c>
    </row>
    <row r="65" spans="1:134" ht="15.75" thickTop="1" x14ac:dyDescent="0.2">
      <c r="A65" s="13"/>
      <c r="B65" s="16"/>
      <c r="C65" s="101"/>
      <c r="D65" s="90"/>
      <c r="E65" s="85">
        <f>SUM(E60:E64)</f>
        <v>2300</v>
      </c>
      <c r="I65" s="86">
        <f>SUM(I60:I64)</f>
        <v>0</v>
      </c>
    </row>
    <row r="66" spans="1:134" ht="15.75" thickBot="1" x14ac:dyDescent="0.25">
      <c r="A66" s="13"/>
      <c r="B66" s="16"/>
      <c r="C66" s="87"/>
      <c r="D66" s="87"/>
      <c r="E66" s="87"/>
      <c r="I66" s="24"/>
    </row>
    <row r="67" spans="1:134" s="25" customFormat="1" ht="16.5" thickTop="1" thickBot="1" x14ac:dyDescent="0.25">
      <c r="A67" s="12"/>
      <c r="B67" s="19" t="s">
        <v>60</v>
      </c>
      <c r="C67" s="20" t="s">
        <v>4</v>
      </c>
      <c r="D67" s="20"/>
      <c r="E67" s="20" t="s">
        <v>0</v>
      </c>
      <c r="F67" s="21"/>
      <c r="G67" s="22" t="s">
        <v>5</v>
      </c>
      <c r="H67" s="13"/>
      <c r="I67" s="37"/>
      <c r="J67" s="14"/>
      <c r="K67" s="28" t="str">
        <f t="shared" ref="K67:K78" si="30">IF((OR(G67=0,G67=1)),"OK","PROBLEM")</f>
        <v>PROBLEM</v>
      </c>
      <c r="L67" s="6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</row>
    <row r="68" spans="1:134" ht="15.75" thickTop="1" x14ac:dyDescent="0.2">
      <c r="A68" s="12">
        <f>A64+1</f>
        <v>43</v>
      </c>
      <c r="B68" s="26" t="s">
        <v>109</v>
      </c>
      <c r="C68" s="92">
        <v>400</v>
      </c>
      <c r="D68" s="92"/>
      <c r="E68" s="57">
        <v>400</v>
      </c>
      <c r="F68" s="67" t="s">
        <v>19</v>
      </c>
      <c r="G68" s="3"/>
      <c r="H68" s="27"/>
      <c r="I68" s="65">
        <f>G68*C68</f>
        <v>0</v>
      </c>
      <c r="K68" s="63" t="str">
        <f t="shared" si="30"/>
        <v>OK</v>
      </c>
      <c r="L68" s="59" t="s">
        <v>115</v>
      </c>
    </row>
    <row r="69" spans="1:134" x14ac:dyDescent="0.2">
      <c r="A69" s="12">
        <f t="shared" ref="A69:A84" si="31">1+A68</f>
        <v>44</v>
      </c>
      <c r="B69" s="26" t="s">
        <v>72</v>
      </c>
      <c r="C69" s="92">
        <v>300</v>
      </c>
      <c r="D69" s="92"/>
      <c r="E69" s="57">
        <v>300</v>
      </c>
      <c r="F69" s="67" t="s">
        <v>19</v>
      </c>
      <c r="G69" s="3"/>
      <c r="H69" s="27"/>
      <c r="I69" s="66">
        <f t="shared" ref="I69:I71" si="32">G69*C69</f>
        <v>0</v>
      </c>
      <c r="K69" s="63" t="str">
        <f t="shared" si="30"/>
        <v>OK</v>
      </c>
      <c r="L69" s="59" t="s">
        <v>116</v>
      </c>
    </row>
    <row r="70" spans="1:134" x14ac:dyDescent="0.2">
      <c r="A70" s="12">
        <f t="shared" si="31"/>
        <v>45</v>
      </c>
      <c r="B70" s="26" t="s">
        <v>86</v>
      </c>
      <c r="C70" s="92">
        <v>50</v>
      </c>
      <c r="D70" s="92"/>
      <c r="E70" s="57">
        <v>50</v>
      </c>
      <c r="F70" s="67" t="s">
        <v>19</v>
      </c>
      <c r="G70" s="3"/>
      <c r="H70" s="27"/>
      <c r="I70" s="66">
        <f t="shared" si="32"/>
        <v>0</v>
      </c>
      <c r="K70" s="63" t="str">
        <f t="shared" si="30"/>
        <v>OK</v>
      </c>
      <c r="L70" s="59" t="s">
        <v>125</v>
      </c>
    </row>
    <row r="71" spans="1:134" s="13" customFormat="1" x14ac:dyDescent="0.2">
      <c r="A71" s="12">
        <f t="shared" si="31"/>
        <v>46</v>
      </c>
      <c r="B71" s="26" t="s">
        <v>110</v>
      </c>
      <c r="C71" s="92">
        <v>200</v>
      </c>
      <c r="D71" s="92"/>
      <c r="E71" s="57">
        <v>200</v>
      </c>
      <c r="F71" s="67" t="s">
        <v>19</v>
      </c>
      <c r="G71" s="3"/>
      <c r="H71" s="27"/>
      <c r="I71" s="66">
        <f t="shared" si="32"/>
        <v>0</v>
      </c>
      <c r="K71" s="63" t="str">
        <f t="shared" si="30"/>
        <v>OK</v>
      </c>
      <c r="L71" s="59" t="s">
        <v>114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34" s="13" customFormat="1" x14ac:dyDescent="0.2">
      <c r="A72" s="12">
        <f t="shared" si="31"/>
        <v>47</v>
      </c>
      <c r="B72" s="26" t="s">
        <v>87</v>
      </c>
      <c r="C72" s="92">
        <v>50</v>
      </c>
      <c r="D72" s="92"/>
      <c r="E72" s="57">
        <v>50</v>
      </c>
      <c r="F72" s="67" t="s">
        <v>19</v>
      </c>
      <c r="G72" s="3"/>
      <c r="H72" s="27"/>
      <c r="I72" s="66">
        <f t="shared" ref="I72:I83" si="33">G72*C72</f>
        <v>0</v>
      </c>
      <c r="K72" s="63" t="str">
        <f t="shared" si="30"/>
        <v>OK</v>
      </c>
      <c r="L72" s="59" t="s">
        <v>125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</row>
    <row r="73" spans="1:134" s="13" customFormat="1" x14ac:dyDescent="0.2">
      <c r="A73" s="12">
        <f t="shared" si="31"/>
        <v>48</v>
      </c>
      <c r="B73" s="26" t="s">
        <v>88</v>
      </c>
      <c r="C73" s="92">
        <v>100</v>
      </c>
      <c r="D73" s="92"/>
      <c r="E73" s="57">
        <v>100</v>
      </c>
      <c r="F73" s="67" t="s">
        <v>19</v>
      </c>
      <c r="G73" s="3"/>
      <c r="H73" s="27"/>
      <c r="I73" s="66">
        <f t="shared" si="33"/>
        <v>0</v>
      </c>
      <c r="K73" s="63" t="str">
        <f t="shared" si="30"/>
        <v>OK</v>
      </c>
      <c r="L73" s="59" t="s">
        <v>126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34" s="13" customFormat="1" x14ac:dyDescent="0.2">
      <c r="A74" s="12">
        <f t="shared" si="31"/>
        <v>49</v>
      </c>
      <c r="B74" s="26" t="s">
        <v>89</v>
      </c>
      <c r="C74" s="92">
        <v>50</v>
      </c>
      <c r="D74" s="92"/>
      <c r="E74" s="57">
        <v>50</v>
      </c>
      <c r="F74" s="67" t="s">
        <v>19</v>
      </c>
      <c r="G74" s="3"/>
      <c r="H74" s="27"/>
      <c r="I74" s="66">
        <f>IF(G73=1,0,G74*C74)</f>
        <v>0</v>
      </c>
      <c r="K74" s="63" t="str">
        <f t="shared" si="30"/>
        <v>OK</v>
      </c>
      <c r="L74" s="59" t="s">
        <v>125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1:134" s="13" customFormat="1" x14ac:dyDescent="0.2">
      <c r="A75" s="12">
        <f t="shared" si="31"/>
        <v>50</v>
      </c>
      <c r="B75" s="26" t="s">
        <v>90</v>
      </c>
      <c r="C75" s="92">
        <v>50</v>
      </c>
      <c r="D75" s="92"/>
      <c r="E75" s="57">
        <v>50</v>
      </c>
      <c r="F75" s="67" t="s">
        <v>19</v>
      </c>
      <c r="G75" s="3"/>
      <c r="H75" s="27"/>
      <c r="I75" s="66">
        <f t="shared" si="33"/>
        <v>0</v>
      </c>
      <c r="K75" s="63" t="str">
        <f t="shared" si="30"/>
        <v>OK</v>
      </c>
      <c r="L75" s="59" t="s">
        <v>125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34" s="13" customFormat="1" x14ac:dyDescent="0.2">
      <c r="A76" s="12">
        <f t="shared" si="31"/>
        <v>51</v>
      </c>
      <c r="B76" s="26" t="s">
        <v>12</v>
      </c>
      <c r="C76" s="92">
        <v>50</v>
      </c>
      <c r="D76" s="92"/>
      <c r="E76" s="57">
        <v>50</v>
      </c>
      <c r="F76" s="67" t="s">
        <v>19</v>
      </c>
      <c r="G76" s="3"/>
      <c r="H76" s="27"/>
      <c r="I76" s="66">
        <f t="shared" si="33"/>
        <v>0</v>
      </c>
      <c r="K76" s="63" t="str">
        <f t="shared" si="30"/>
        <v>OK</v>
      </c>
      <c r="L76" s="59" t="s">
        <v>125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34" s="13" customFormat="1" x14ac:dyDescent="0.2">
      <c r="A77" s="12">
        <f t="shared" si="31"/>
        <v>52</v>
      </c>
      <c r="B77" s="26" t="s">
        <v>11</v>
      </c>
      <c r="C77" s="92">
        <v>50</v>
      </c>
      <c r="D77" s="92"/>
      <c r="E77" s="57">
        <v>50</v>
      </c>
      <c r="F77" s="67" t="s">
        <v>19</v>
      </c>
      <c r="G77" s="3"/>
      <c r="H77" s="27"/>
      <c r="I77" s="66">
        <f t="shared" si="33"/>
        <v>0</v>
      </c>
      <c r="K77" s="63" t="str">
        <f t="shared" si="30"/>
        <v>OK</v>
      </c>
      <c r="L77" s="59" t="s">
        <v>125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34" s="13" customFormat="1" x14ac:dyDescent="0.2">
      <c r="A78" s="12">
        <f t="shared" si="31"/>
        <v>53</v>
      </c>
      <c r="B78" s="26" t="s">
        <v>91</v>
      </c>
      <c r="C78" s="92">
        <v>-200</v>
      </c>
      <c r="D78" s="92"/>
      <c r="E78" s="57">
        <v>-200</v>
      </c>
      <c r="F78" s="67" t="s">
        <v>43</v>
      </c>
      <c r="G78" s="3"/>
      <c r="H78" s="27"/>
      <c r="I78" s="66">
        <f t="shared" si="33"/>
        <v>0</v>
      </c>
      <c r="K78" s="63" t="str">
        <f t="shared" si="30"/>
        <v>OK</v>
      </c>
      <c r="L78" s="79" t="s">
        <v>124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34" s="13" customFormat="1" x14ac:dyDescent="0.2">
      <c r="A79" s="12">
        <f t="shared" si="31"/>
        <v>54</v>
      </c>
      <c r="B79" s="51" t="s">
        <v>76</v>
      </c>
      <c r="C79" s="92">
        <v>50</v>
      </c>
      <c r="D79" s="92"/>
      <c r="E79" s="57">
        <v>250</v>
      </c>
      <c r="F79" s="67" t="s">
        <v>31</v>
      </c>
      <c r="G79" s="3"/>
      <c r="H79" s="27"/>
      <c r="I79" s="66">
        <f t="shared" si="33"/>
        <v>0</v>
      </c>
      <c r="K79" s="63" t="str">
        <f t="shared" ref="K79:K83" si="34">IF(I79&gt;E79,"PROBLEM","OK")</f>
        <v>OK</v>
      </c>
      <c r="L79" s="59" t="s">
        <v>123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34" s="13" customFormat="1" x14ac:dyDescent="0.2">
      <c r="A80" s="12">
        <f t="shared" si="31"/>
        <v>55</v>
      </c>
      <c r="B80" s="56" t="s">
        <v>111</v>
      </c>
      <c r="C80" s="97">
        <v>100</v>
      </c>
      <c r="D80" s="97"/>
      <c r="E80" s="57">
        <v>300</v>
      </c>
      <c r="F80" s="67" t="s">
        <v>30</v>
      </c>
      <c r="G80" s="5"/>
      <c r="H80" s="27"/>
      <c r="I80" s="66">
        <f t="shared" si="33"/>
        <v>0</v>
      </c>
      <c r="K80" s="63" t="str">
        <f t="shared" si="34"/>
        <v>OK</v>
      </c>
      <c r="L80" s="59" t="s">
        <v>122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34" s="13" customFormat="1" x14ac:dyDescent="0.2">
      <c r="A81" s="12">
        <f t="shared" si="31"/>
        <v>56</v>
      </c>
      <c r="B81" s="56" t="s">
        <v>92</v>
      </c>
      <c r="C81" s="97">
        <v>50</v>
      </c>
      <c r="D81" s="97"/>
      <c r="E81" s="57">
        <v>200</v>
      </c>
      <c r="F81" s="67" t="s">
        <v>42</v>
      </c>
      <c r="G81" s="5"/>
      <c r="H81" s="27"/>
      <c r="I81" s="66">
        <f t="shared" si="33"/>
        <v>0</v>
      </c>
      <c r="K81" s="63" t="str">
        <f t="shared" si="34"/>
        <v>OK</v>
      </c>
      <c r="L81" s="59" t="s">
        <v>121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34" s="13" customFormat="1" x14ac:dyDescent="0.2">
      <c r="A82" s="12">
        <f t="shared" si="31"/>
        <v>57</v>
      </c>
      <c r="B82" s="56" t="s">
        <v>93</v>
      </c>
      <c r="C82" s="97">
        <v>200</v>
      </c>
      <c r="D82" s="97"/>
      <c r="E82" s="72">
        <v>200</v>
      </c>
      <c r="F82" s="67" t="s">
        <v>19</v>
      </c>
      <c r="G82" s="5"/>
      <c r="H82" s="27"/>
      <c r="I82" s="66">
        <f t="shared" si="33"/>
        <v>0</v>
      </c>
      <c r="K82" s="63" t="str">
        <f t="shared" ref="K82" si="35">IF((OR(G82=0,G82=1)),"OK","PROBLEM")</f>
        <v>OK</v>
      </c>
      <c r="L82" s="59" t="s">
        <v>114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34" x14ac:dyDescent="0.2">
      <c r="A83" s="12">
        <f t="shared" si="31"/>
        <v>58</v>
      </c>
      <c r="B83" s="26" t="s">
        <v>94</v>
      </c>
      <c r="C83" s="92">
        <v>50</v>
      </c>
      <c r="D83" s="92"/>
      <c r="E83" s="57">
        <v>750</v>
      </c>
      <c r="F83" s="67" t="s">
        <v>53</v>
      </c>
      <c r="G83" s="3"/>
      <c r="H83" s="75"/>
      <c r="I83" s="66">
        <f t="shared" si="33"/>
        <v>0</v>
      </c>
      <c r="K83" s="63" t="str">
        <f t="shared" si="34"/>
        <v>OK</v>
      </c>
      <c r="L83" s="59" t="s">
        <v>120</v>
      </c>
    </row>
    <row r="84" spans="1:134" s="13" customFormat="1" ht="15.75" thickBot="1" x14ac:dyDescent="0.25">
      <c r="A84" s="12">
        <f t="shared" si="31"/>
        <v>59</v>
      </c>
      <c r="B84" s="73" t="s">
        <v>13</v>
      </c>
      <c r="C84" s="99">
        <v>1000</v>
      </c>
      <c r="D84" s="99"/>
      <c r="E84" s="76">
        <v>500</v>
      </c>
      <c r="F84" s="77" t="s">
        <v>19</v>
      </c>
      <c r="G84" s="74"/>
      <c r="H84" s="27"/>
      <c r="I84" s="78">
        <f t="shared" ref="I84" si="36">G84*C84</f>
        <v>0</v>
      </c>
      <c r="K84" s="63" t="str">
        <f t="shared" ref="K84" si="37">IF((OR(G84=0,G84=1)),"OK","PROBLEM")</f>
        <v>OK</v>
      </c>
      <c r="L84" s="59" t="s">
        <v>119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</row>
    <row r="85" spans="1:134" ht="15.75" thickTop="1" x14ac:dyDescent="0.2">
      <c r="C85" s="101"/>
      <c r="D85" s="90"/>
      <c r="E85" s="85">
        <f>SUM(E68:E84)</f>
        <v>3300</v>
      </c>
      <c r="I85" s="86">
        <f>SUM(I68:I84)</f>
        <v>0</v>
      </c>
    </row>
    <row r="86" spans="1:134" ht="15.75" thickBot="1" x14ac:dyDescent="0.25">
      <c r="A86" s="13"/>
      <c r="B86" s="16"/>
      <c r="C86" s="87"/>
      <c r="D86" s="87"/>
      <c r="E86" s="87"/>
      <c r="I86" s="24"/>
    </row>
    <row r="87" spans="1:134" s="25" customFormat="1" ht="16.5" thickTop="1" thickBot="1" x14ac:dyDescent="0.25">
      <c r="A87" s="12"/>
      <c r="B87" s="19" t="s">
        <v>61</v>
      </c>
      <c r="C87" s="20" t="s">
        <v>4</v>
      </c>
      <c r="D87" s="20"/>
      <c r="E87" s="20" t="s">
        <v>0</v>
      </c>
      <c r="F87" s="21"/>
      <c r="G87" s="22" t="s">
        <v>5</v>
      </c>
      <c r="H87" s="13"/>
      <c r="I87" s="37"/>
      <c r="J87" s="14"/>
      <c r="K87" s="15"/>
      <c r="L87" s="6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</row>
    <row r="88" spans="1:134" ht="15.75" thickTop="1" x14ac:dyDescent="0.2">
      <c r="A88" s="12">
        <f>A84+1</f>
        <v>60</v>
      </c>
      <c r="B88" s="26" t="s">
        <v>95</v>
      </c>
      <c r="C88" s="92">
        <v>25</v>
      </c>
      <c r="D88" s="92"/>
      <c r="E88" s="57">
        <v>250</v>
      </c>
      <c r="F88" s="67" t="s">
        <v>32</v>
      </c>
      <c r="G88" s="3"/>
      <c r="H88" s="27"/>
      <c r="I88" s="65">
        <f>G88*C88</f>
        <v>0</v>
      </c>
      <c r="K88" s="63" t="str">
        <f t="shared" ref="K88:K89" si="38">IF(I88&gt;E88,"PROBLEM","OK")</f>
        <v>OK</v>
      </c>
      <c r="L88" s="59" t="s">
        <v>112</v>
      </c>
    </row>
    <row r="89" spans="1:134" x14ac:dyDescent="0.2">
      <c r="A89" s="12">
        <f t="shared" ref="A89:A93" si="39">1+A88</f>
        <v>61</v>
      </c>
      <c r="B89" s="26" t="s">
        <v>77</v>
      </c>
      <c r="C89" s="92">
        <v>20</v>
      </c>
      <c r="D89" s="92"/>
      <c r="E89" s="57">
        <v>200</v>
      </c>
      <c r="F89" s="67" t="s">
        <v>33</v>
      </c>
      <c r="G89" s="3"/>
      <c r="H89" s="27"/>
      <c r="I89" s="66">
        <f t="shared" ref="I89:I92" si="40">G89*C89</f>
        <v>0</v>
      </c>
      <c r="K89" s="63" t="str">
        <f t="shared" si="38"/>
        <v>OK</v>
      </c>
      <c r="L89" s="59" t="s">
        <v>113</v>
      </c>
    </row>
    <row r="90" spans="1:134" x14ac:dyDescent="0.2">
      <c r="A90" s="12">
        <f t="shared" si="39"/>
        <v>62</v>
      </c>
      <c r="B90" s="26" t="s">
        <v>34</v>
      </c>
      <c r="C90" s="92">
        <v>300</v>
      </c>
      <c r="D90" s="92"/>
      <c r="E90" s="57">
        <v>300</v>
      </c>
      <c r="F90" s="67" t="s">
        <v>19</v>
      </c>
      <c r="G90" s="3"/>
      <c r="H90" s="27"/>
      <c r="I90" s="66">
        <f t="shared" si="40"/>
        <v>0</v>
      </c>
      <c r="K90" s="63" t="str">
        <f t="shared" ref="K90:K91" si="41">IF((OR(G90=0,G90=1)),"OK","PROBLEM")</f>
        <v>OK</v>
      </c>
      <c r="L90" s="59" t="s">
        <v>116</v>
      </c>
    </row>
    <row r="91" spans="1:134" x14ac:dyDescent="0.2">
      <c r="A91" s="12">
        <f t="shared" si="39"/>
        <v>63</v>
      </c>
      <c r="B91" s="26" t="s">
        <v>35</v>
      </c>
      <c r="C91" s="92">
        <v>300</v>
      </c>
      <c r="D91" s="92"/>
      <c r="E91" s="57">
        <v>300</v>
      </c>
      <c r="F91" s="67" t="s">
        <v>19</v>
      </c>
      <c r="G91" s="3"/>
      <c r="H91" s="27"/>
      <c r="I91" s="66">
        <f t="shared" si="40"/>
        <v>0</v>
      </c>
      <c r="K91" s="63" t="str">
        <f t="shared" si="41"/>
        <v>OK</v>
      </c>
      <c r="L91" s="59" t="s">
        <v>116</v>
      </c>
    </row>
    <row r="92" spans="1:134" x14ac:dyDescent="0.2">
      <c r="A92" s="12">
        <f t="shared" si="39"/>
        <v>64</v>
      </c>
      <c r="B92" s="26" t="s">
        <v>1</v>
      </c>
      <c r="C92" s="92">
        <v>200</v>
      </c>
      <c r="D92" s="92"/>
      <c r="E92" s="57">
        <v>200</v>
      </c>
      <c r="F92" s="67" t="s">
        <v>32</v>
      </c>
      <c r="G92" s="3"/>
      <c r="H92" s="27"/>
      <c r="I92" s="66">
        <f t="shared" si="40"/>
        <v>0</v>
      </c>
      <c r="K92" s="63" t="str">
        <f t="shared" ref="K92:K93" si="42">IF(I92&gt;E92,"PROBLEM","OK")</f>
        <v>OK</v>
      </c>
      <c r="L92" s="59" t="s">
        <v>118</v>
      </c>
    </row>
    <row r="93" spans="1:134" ht="15.75" thickBot="1" x14ac:dyDescent="0.25">
      <c r="A93" s="12">
        <f t="shared" si="39"/>
        <v>65</v>
      </c>
      <c r="B93" s="29" t="s">
        <v>2</v>
      </c>
      <c r="C93" s="93">
        <v>400</v>
      </c>
      <c r="D93" s="93"/>
      <c r="E93" s="58">
        <v>400</v>
      </c>
      <c r="F93" s="68" t="s">
        <v>32</v>
      </c>
      <c r="G93" s="4"/>
      <c r="H93" s="27"/>
      <c r="I93" s="64">
        <f t="shared" ref="I93" si="43">G93*C93</f>
        <v>0</v>
      </c>
      <c r="K93" s="63" t="str">
        <f t="shared" si="42"/>
        <v>OK</v>
      </c>
      <c r="L93" s="59" t="s">
        <v>117</v>
      </c>
    </row>
    <row r="94" spans="1:134" ht="16.5" thickTop="1" thickBot="1" x14ac:dyDescent="0.25">
      <c r="A94" s="13"/>
      <c r="B94" s="16"/>
      <c r="C94" s="1"/>
      <c r="D94" s="90"/>
      <c r="E94" s="85">
        <f>SUM(E88:E93)</f>
        <v>1650</v>
      </c>
      <c r="I94" s="86">
        <f>SUM(I88:I93)</f>
        <v>0</v>
      </c>
    </row>
    <row r="95" spans="1:134" ht="15.75" thickTop="1" x14ac:dyDescent="0.2">
      <c r="B95" s="112" t="s">
        <v>78</v>
      </c>
      <c r="F95" s="53"/>
      <c r="I95" s="24"/>
    </row>
    <row r="96" spans="1:134" ht="15.75" thickBot="1" x14ac:dyDescent="0.25">
      <c r="B96" s="113"/>
      <c r="C96" s="54"/>
      <c r="D96" s="54"/>
      <c r="E96" s="83"/>
      <c r="F96" s="114" t="s">
        <v>7</v>
      </c>
      <c r="G96" s="114"/>
      <c r="H96" s="114"/>
      <c r="I96" s="55">
        <f>I16+I29+I47+I57+I65+I85+I94</f>
        <v>0</v>
      </c>
      <c r="K96" s="84"/>
    </row>
    <row r="97" ht="15.75" thickTop="1" x14ac:dyDescent="0.2"/>
  </sheetData>
  <sheetProtection password="DEEA" sheet="1" objects="1" scenarios="1" selectLockedCells="1"/>
  <mergeCells count="13">
    <mergeCell ref="K2:K8"/>
    <mergeCell ref="I3:I8"/>
    <mergeCell ref="B95:B96"/>
    <mergeCell ref="F96:H96"/>
    <mergeCell ref="F5:F6"/>
    <mergeCell ref="G5:G6"/>
    <mergeCell ref="F7:F8"/>
    <mergeCell ref="G7:G8"/>
    <mergeCell ref="B4:C4"/>
    <mergeCell ref="B5:C6"/>
    <mergeCell ref="F2:F3"/>
    <mergeCell ref="B2:C2"/>
    <mergeCell ref="B3:C3"/>
  </mergeCells>
  <phoneticPr fontId="7" type="noConversion"/>
  <printOptions horizontalCentered="1"/>
  <pageMargins left="1" right="0.75" top="0.5" bottom="0.5" header="0" footer="0.3"/>
  <pageSetup scale="87" fitToHeight="0" orientation="landscape" horizontalDpi="4294967292" verticalDpi="4294967292"/>
  <headerFooter>
    <oddFooter>&amp;L&amp;K000000&amp;F&amp;C&amp;K000000Page &amp;P of &amp;N</oddFooter>
  </headerFooter>
  <rowBreaks count="2" manualBreakCount="2">
    <brk id="29" max="16383" man="1"/>
    <brk id="65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9"/>
  <sheetViews>
    <sheetView zoomScale="200" zoomScaleNormal="200" zoomScalePageLayoutView="200" workbookViewId="0">
      <selection activeCell="C9" sqref="C9"/>
    </sheetView>
  </sheetViews>
  <sheetFormatPr defaultColWidth="10.85546875" defaultRowHeight="12.75" x14ac:dyDescent="0.2"/>
  <cols>
    <col min="1" max="1" width="10.85546875" style="1"/>
    <col min="2" max="2" width="42.28515625" style="1" customWidth="1"/>
    <col min="3" max="16384" width="10.85546875" style="1"/>
  </cols>
  <sheetData>
    <row r="9" spans="2:3" x14ac:dyDescent="0.2">
      <c r="B9" s="1" t="s">
        <v>8</v>
      </c>
      <c r="C9" s="2" t="s">
        <v>28</v>
      </c>
    </row>
  </sheetData>
  <sheetProtection password="DEEA" sheet="1" objects="1" scenarios="1" selectLockedCells="1" selectUn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Club Entry Form</vt:lpstr>
      <vt:lpstr>Other</vt:lpstr>
      <vt:lpstr>'Club Entry Form'!Print_Area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Robert Cassidy</cp:lastModifiedBy>
  <cp:lastPrinted>2014-09-14T11:18:39Z</cp:lastPrinted>
  <dcterms:created xsi:type="dcterms:W3CDTF">2013-03-13T01:55:41Z</dcterms:created>
  <dcterms:modified xsi:type="dcterms:W3CDTF">2014-09-15T19:04:01Z</dcterms:modified>
</cp:coreProperties>
</file>