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autoCompressPictures="0" defaultThemeVersion="124226"/>
  <mc:AlternateContent xmlns:mc="http://schemas.openxmlformats.org/markup-compatibility/2006">
    <mc:Choice Requires="x15">
      <x15ac:absPath xmlns:x15ac="http://schemas.microsoft.com/office/spreadsheetml/2010/11/ac" url="C:\Users\gbren\Dropbox\District Treasurer\Budgeting\2025-2026 Budget Planning\"/>
    </mc:Choice>
  </mc:AlternateContent>
  <xr:revisionPtr revIDLastSave="0" documentId="13_ncr:1_{65DF231D-1E94-42EE-AA24-5E350A5922AC}" xr6:coauthVersionLast="47" xr6:coauthVersionMax="47" xr10:uidLastSave="{00000000-0000-0000-0000-000000000000}"/>
  <bookViews>
    <workbookView xWindow="-98" yWindow="-16297" windowWidth="28996" windowHeight="16395" xr2:uid="{00000000-000D-0000-FFFF-FFFF00000000}"/>
  </bookViews>
  <sheets>
    <sheet name="21-22 Budget Projection" sheetId="4" r:id="rId1"/>
  </sheets>
  <definedNames>
    <definedName name="_xlnm.Print_Area" localSheetId="0">'21-22 Budget Projection'!$A$1:$O$105</definedName>
    <definedName name="_xlnm.Print_Titles" localSheetId="0">'21-22 Budget Projection'!$1:$5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H45" i="4" l="1"/>
  <c r="H44" i="4"/>
  <c r="H41" i="4"/>
  <c r="H42" i="4"/>
  <c r="H40" i="4"/>
  <c r="H35" i="4"/>
  <c r="H26" i="4"/>
  <c r="K45" i="4" l="1"/>
  <c r="K44" i="4"/>
  <c r="K42" i="4"/>
  <c r="K41" i="4"/>
  <c r="K40" i="4"/>
  <c r="K35" i="4"/>
  <c r="K26" i="4"/>
  <c r="K21" i="4"/>
  <c r="K27" i="4" l="1"/>
  <c r="G90" i="4"/>
  <c r="G85" i="4"/>
  <c r="G92" i="4" s="1"/>
  <c r="G63" i="4"/>
  <c r="G62" i="4"/>
  <c r="G58" i="4"/>
  <c r="G47" i="4"/>
  <c r="G37" i="4"/>
  <c r="G28" i="4"/>
  <c r="G22" i="4"/>
  <c r="G7" i="4"/>
  <c r="G15" i="4" s="1"/>
  <c r="G96" i="4" s="1"/>
  <c r="M45" i="4"/>
  <c r="M44" i="4"/>
  <c r="M42" i="4"/>
  <c r="M41" i="4"/>
  <c r="M40" i="4"/>
  <c r="M35" i="4"/>
  <c r="M26" i="4"/>
  <c r="F90" i="4"/>
  <c r="F85" i="4"/>
  <c r="F92" i="4" s="1"/>
  <c r="F63" i="4"/>
  <c r="F62" i="4"/>
  <c r="F67" i="4" s="1"/>
  <c r="F58" i="4"/>
  <c r="F37" i="4"/>
  <c r="F28" i="4"/>
  <c r="F7" i="4"/>
  <c r="F15" i="4" s="1"/>
  <c r="F96" i="4" s="1"/>
  <c r="G67" i="4" l="1"/>
  <c r="G94" i="4" s="1"/>
  <c r="G98" i="4" s="1"/>
  <c r="G102" i="4" s="1"/>
  <c r="F47" i="4"/>
  <c r="H90" i="4"/>
  <c r="M27" i="4"/>
  <c r="H63" i="4"/>
  <c r="E47" i="4"/>
  <c r="D47" i="4"/>
  <c r="C47" i="4"/>
  <c r="B47" i="4"/>
  <c r="H85" i="4"/>
  <c r="H62" i="4"/>
  <c r="H58" i="4"/>
  <c r="H37" i="4"/>
  <c r="H28" i="4"/>
  <c r="H7" i="4"/>
  <c r="H15" i="4" s="1"/>
  <c r="H96" i="4" s="1"/>
  <c r="E63" i="4"/>
  <c r="E62" i="4"/>
  <c r="D85" i="4"/>
  <c r="D92" i="4" s="1"/>
  <c r="D63" i="4"/>
  <c r="D62" i="4"/>
  <c r="D58" i="4"/>
  <c r="D37" i="4"/>
  <c r="D28" i="4"/>
  <c r="D22" i="4"/>
  <c r="D7" i="4"/>
  <c r="D15" i="4" s="1"/>
  <c r="D96" i="4" s="1"/>
  <c r="M21" i="4"/>
  <c r="E7" i="4"/>
  <c r="E15" i="4" s="1"/>
  <c r="E96" i="4" s="1"/>
  <c r="C7" i="4"/>
  <c r="E85" i="4"/>
  <c r="E92" i="4" s="1"/>
  <c r="E58" i="4"/>
  <c r="E37" i="4"/>
  <c r="E28" i="4"/>
  <c r="E22" i="4"/>
  <c r="B37" i="4"/>
  <c r="C37" i="4"/>
  <c r="H22" i="4" l="1"/>
  <c r="F21" i="4"/>
  <c r="F22" i="4" s="1"/>
  <c r="F94" i="4" s="1"/>
  <c r="F98" i="4" s="1"/>
  <c r="F102" i="4" s="1"/>
  <c r="H92" i="4"/>
  <c r="H47" i="4"/>
  <c r="H67" i="4"/>
  <c r="D67" i="4"/>
  <c r="D94" i="4" s="1"/>
  <c r="D98" i="4" s="1"/>
  <c r="E67" i="4"/>
  <c r="E94" i="4" s="1"/>
  <c r="E100" i="4" s="1"/>
  <c r="B13" i="4"/>
  <c r="D102" i="4" l="1"/>
  <c r="E98" i="4"/>
  <c r="E102" i="4" s="1"/>
  <c r="D100" i="4"/>
  <c r="H94" i="4"/>
  <c r="B85" i="4"/>
  <c r="B92" i="4" s="1"/>
  <c r="C85" i="4"/>
  <c r="C92" i="4" s="1"/>
  <c r="C63" i="4"/>
  <c r="C62" i="4"/>
  <c r="C15" i="4"/>
  <c r="C96" i="4" s="1"/>
  <c r="C58" i="4"/>
  <c r="C28" i="4"/>
  <c r="C22" i="4"/>
  <c r="H98" i="4" l="1"/>
  <c r="H102" i="4" s="1"/>
  <c r="H105" i="4"/>
  <c r="C67" i="4"/>
  <c r="C94" i="4" s="1"/>
  <c r="C98" i="4" s="1"/>
  <c r="B63" i="4"/>
  <c r="B62" i="4"/>
  <c r="B58" i="4"/>
  <c r="B28" i="4"/>
  <c r="B22" i="4"/>
  <c r="B7" i="4"/>
  <c r="B15" i="4" s="1"/>
  <c r="B96" i="4" s="1"/>
  <c r="C102" i="4" l="1"/>
  <c r="C100" i="4"/>
  <c r="B67" i="4"/>
  <c r="B94" i="4" s="1"/>
  <c r="B98" i="4" l="1"/>
  <c r="B10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gbren</author>
    <author>tc={D6E04571-5A4C-4DC1-8CBB-31FE0A824B60}</author>
  </authors>
  <commentList>
    <comment ref="E4" authorId="0" shapeId="0" xr:uid="{B857886F-8C69-4250-933B-BF85607C9FEB}">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F4" authorId="0" shapeId="0" xr:uid="{A7262C81-81A8-4FBB-B040-641AD84A7688}">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G4" authorId="0" shapeId="0" xr:uid="{2F1F09AE-E476-402E-A602-68231AEC9D64}">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H4" authorId="0" shapeId="0" xr:uid="{002AC2EC-321B-4A20-8486-06B3B235BFF8}">
      <text>
        <r>
          <rPr>
            <b/>
            <sz val="10"/>
            <color indexed="81"/>
            <rFont val="Tahoma"/>
            <family val="2"/>
          </rPr>
          <t>gbren:</t>
        </r>
        <r>
          <rPr>
            <sz val="10"/>
            <color indexed="81"/>
            <rFont val="Tahoma"/>
            <family val="2"/>
          </rPr>
          <t xml:space="preserve">
A dues increase of $1 per year for three years was approved three years ago, but the dues increase was not put in place because of COVID.  The increase in $38 catches us up to where the dues increase was targeted to be for the 22-23 budget year.
As the budget demonstrates, the increase to $38 is critical to balance the budget.</t>
        </r>
      </text>
    </comment>
    <comment ref="D7" authorId="0" shapeId="0" xr:uid="{A231CA46-C2F8-4263-A67C-6791CE8830F8}">
      <text>
        <r>
          <rPr>
            <b/>
            <sz val="10"/>
            <color indexed="81"/>
            <rFont val="Tahoma"/>
            <family val="2"/>
          </rPr>
          <t>gbren:</t>
        </r>
        <r>
          <rPr>
            <sz val="10"/>
            <color indexed="81"/>
            <rFont val="Tahoma"/>
            <family val="2"/>
          </rPr>
          <t xml:space="preserve">
Membership dues projected on 1,800 members </t>
        </r>
      </text>
    </comment>
    <comment ref="E7" authorId="0" shapeId="0" xr:uid="{00464829-67F4-4973-A00C-4EE060D62020}">
      <text>
        <r>
          <rPr>
            <b/>
            <sz val="10"/>
            <color indexed="81"/>
            <rFont val="Tahoma"/>
            <family val="2"/>
          </rPr>
          <t>gbren:</t>
        </r>
        <r>
          <rPr>
            <sz val="10"/>
            <color indexed="81"/>
            <rFont val="Tahoma"/>
            <family val="2"/>
          </rPr>
          <t xml:space="preserve">
While we are projecting membership to be stable, the dues increase nets a $5,400 gain in dues.</t>
        </r>
      </text>
    </comment>
    <comment ref="F7" authorId="0" shapeId="0" xr:uid="{A19BE862-EEDB-4ECA-967A-6A8063CCFA0E}">
      <text>
        <r>
          <rPr>
            <b/>
            <sz val="10"/>
            <color indexed="81"/>
            <rFont val="Tahoma"/>
            <family val="2"/>
          </rPr>
          <t>gbren:</t>
        </r>
        <r>
          <rPr>
            <sz val="10"/>
            <color indexed="81"/>
            <rFont val="Tahoma"/>
            <family val="2"/>
          </rPr>
          <t xml:space="preserve">
The DG string has set an objective to be up to 1850 members during the 2023-2024 year.</t>
        </r>
      </text>
    </comment>
    <comment ref="G7" authorId="0" shapeId="0" xr:uid="{472ED847-6843-41E5-8B64-86FFF63AEF9C}">
      <text>
        <r>
          <rPr>
            <b/>
            <sz val="10"/>
            <color indexed="81"/>
            <rFont val="Tahoma"/>
            <family val="2"/>
          </rPr>
          <t>gbren:</t>
        </r>
        <r>
          <rPr>
            <sz val="10"/>
            <color indexed="81"/>
            <rFont val="Tahoma"/>
            <family val="2"/>
          </rPr>
          <t xml:space="preserve">
The DG string has set an objective to be up to 1850 members during the 2023-2024 year.</t>
        </r>
      </text>
    </comment>
    <comment ref="H7" authorId="0" shapeId="0" xr:uid="{354D0067-3B52-46DA-85DE-F84F8330E83C}">
      <text>
        <r>
          <rPr>
            <b/>
            <sz val="10"/>
            <color indexed="81"/>
            <rFont val="Tahoma"/>
            <family val="2"/>
          </rPr>
          <t>gbren:</t>
        </r>
        <r>
          <rPr>
            <sz val="10"/>
            <color indexed="81"/>
            <rFont val="Tahoma"/>
            <family val="2"/>
          </rPr>
          <t xml:space="preserve">
Conservative estimate based on current membership and trends for July 1 falloff.  Current membership report shows us at 1,750 after starting the year at 1,669.
</t>
        </r>
      </text>
    </comment>
    <comment ref="B8" authorId="0" shapeId="0" xr:uid="{A470378D-5D0F-4CA9-95E1-F7572939B8EB}">
      <text>
        <r>
          <rPr>
            <b/>
            <sz val="10"/>
            <color indexed="81"/>
            <rFont val="Tahoma"/>
            <family val="2"/>
          </rPr>
          <t>gbren:</t>
        </r>
        <r>
          <rPr>
            <sz val="10"/>
            <color indexed="81"/>
            <rFont val="Tahoma"/>
            <family val="2"/>
          </rPr>
          <t xml:space="preserve">
RI reduced the DG expense allowance for the upcoming budget year.</t>
        </r>
      </text>
    </comment>
    <comment ref="C8" authorId="0" shapeId="0" xr:uid="{D20B3390-1FCB-4C06-B87F-8E61476F45DC}">
      <text>
        <r>
          <rPr>
            <b/>
            <sz val="10"/>
            <color indexed="81"/>
            <rFont val="Tahoma"/>
            <family val="2"/>
          </rPr>
          <t>gbren:</t>
        </r>
        <r>
          <rPr>
            <sz val="10"/>
            <color indexed="81"/>
            <rFont val="Tahoma"/>
            <family val="2"/>
          </rPr>
          <t xml:space="preserve">
RI increased the allowance for the 2020-2021 year</t>
        </r>
      </text>
    </comment>
    <comment ref="D8" authorId="0" shapeId="0" xr:uid="{61F1C692-18D8-4DE7-9B86-DF0999EC5660}">
      <text>
        <r>
          <rPr>
            <b/>
            <sz val="10"/>
            <color indexed="81"/>
            <rFont val="Tahoma"/>
            <family val="2"/>
          </rPr>
          <t>gbren:</t>
        </r>
        <r>
          <rPr>
            <sz val="10"/>
            <color indexed="81"/>
            <rFont val="Tahoma"/>
            <family val="2"/>
          </rPr>
          <t xml:space="preserve">
This is an estimate of the RI DG Allowance for the 21-22 year</t>
        </r>
      </text>
    </comment>
    <comment ref="E8" authorId="0" shapeId="0" xr:uid="{2C889B4D-8006-4642-89E9-209E56114E5D}">
      <text>
        <r>
          <rPr>
            <b/>
            <sz val="10"/>
            <color indexed="81"/>
            <rFont val="Tahoma"/>
            <family val="2"/>
          </rPr>
          <t>gbren:</t>
        </r>
        <r>
          <rPr>
            <sz val="10"/>
            <color indexed="81"/>
            <rFont val="Tahoma"/>
            <family val="2"/>
          </rPr>
          <t xml:space="preserve">
We will not know the funding RI will provide for the 22-23 year for several more months, so we are using last year's amount as a placeholder in the budget.</t>
        </r>
      </text>
    </comment>
    <comment ref="F8" authorId="0" shapeId="0" xr:uid="{F73B9852-FB33-475D-AF4B-8051CD53D6E5}">
      <text>
        <r>
          <rPr>
            <b/>
            <sz val="10"/>
            <color indexed="81"/>
            <rFont val="Tahoma"/>
            <family val="2"/>
          </rPr>
          <t>gbren:</t>
        </r>
        <r>
          <rPr>
            <sz val="10"/>
            <color indexed="81"/>
            <rFont val="Tahoma"/>
            <family val="2"/>
          </rPr>
          <t xml:space="preserve">
We will not know the funding RI will provide for the 22-23 year for several more months, so we are using last year's actual amount as a placeholder in the budget.</t>
        </r>
      </text>
    </comment>
    <comment ref="G8" authorId="0" shapeId="0" xr:uid="{5896A445-11BE-4577-A9E7-8897997A549C}">
      <text>
        <r>
          <rPr>
            <b/>
            <sz val="10"/>
            <color indexed="81"/>
            <rFont val="Tahoma"/>
            <family val="2"/>
          </rPr>
          <t>gbren:</t>
        </r>
        <r>
          <rPr>
            <sz val="10"/>
            <color indexed="81"/>
            <rFont val="Tahoma"/>
            <family val="2"/>
          </rPr>
          <t xml:space="preserve">
This is the official funding from RI for the 24-25 year</t>
        </r>
      </text>
    </comment>
    <comment ref="H8" authorId="0" shapeId="0" xr:uid="{55A7587C-5946-4AB8-80FB-A3C82CC71993}">
      <text>
        <r>
          <rPr>
            <b/>
            <sz val="10"/>
            <color indexed="81"/>
            <rFont val="Tahoma"/>
            <family val="2"/>
          </rPr>
          <t>gbren:</t>
        </r>
        <r>
          <rPr>
            <sz val="10"/>
            <color indexed="81"/>
            <rFont val="Tahoma"/>
            <family val="2"/>
          </rPr>
          <t xml:space="preserve">
This is the actual number provided by RI for the 25-26 Rotary year.</t>
        </r>
      </text>
    </comment>
    <comment ref="C9" authorId="0" shapeId="0" xr:uid="{62DD9DF9-C737-4133-ABBC-A856CF988C6F}">
      <text>
        <r>
          <rPr>
            <b/>
            <sz val="10"/>
            <color indexed="81"/>
            <rFont val="Tahoma"/>
            <family val="2"/>
          </rPr>
          <t>gbren:</t>
        </r>
        <r>
          <rPr>
            <sz val="10"/>
            <color indexed="81"/>
            <rFont val="Tahoma"/>
            <family val="2"/>
          </rPr>
          <t xml:space="preserve">
This was previously called the PETS Assessment.  We are renaming it as the Leadership Training Assessment, because that more accurately describes the role that it fills.  The assessment is $100 per club.  The number dropped to $4,100 because we lost Avoca since the last budget was planned</t>
        </r>
      </text>
    </comment>
    <comment ref="D9" authorId="0" shapeId="0" xr:uid="{90A76A0D-4185-4DB8-8847-71CBB655B7FA}">
      <text>
        <r>
          <rPr>
            <b/>
            <sz val="10"/>
            <color indexed="81"/>
            <rFont val="Tahoma"/>
            <family val="2"/>
          </rPr>
          <t>gbren:</t>
        </r>
        <r>
          <rPr>
            <sz val="10"/>
            <color indexed="81"/>
            <rFont val="Tahoma"/>
            <family val="2"/>
          </rPr>
          <t xml:space="preserve">
This was previously called the PETS Assessment.  We have renamed it as the Leadership Training Assessment, because that more accurately describes the role that it fills.  The assessment is $100 per club.  The number dropped to $4,000 to reflect the loss of Friend Rotary</t>
        </r>
      </text>
    </comment>
    <comment ref="E9" authorId="0" shapeId="0" xr:uid="{69F95E77-CFB0-41D4-A7D6-2B6366AF0B71}">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F9" authorId="0" shapeId="0" xr:uid="{0447E3AA-C1E7-4FB6-B6A0-7EDBF34DB1DE}">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G9" authorId="0" shapeId="0" xr:uid="{04EA1C63-4595-4494-A7C6-43E84CE9751C}">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H9" authorId="0" shapeId="0" xr:uid="{72C4BCBF-DBF6-487D-85AE-51AA9AECF4B5}">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C11" authorId="0" shapeId="0" xr:uid="{AACE97C8-CD2A-4206-A194-814A4A357ED6}">
      <text>
        <r>
          <rPr>
            <b/>
            <sz val="10"/>
            <color indexed="81"/>
            <rFont val="Tahoma"/>
            <family val="2"/>
          </rPr>
          <t>gbren:</t>
        </r>
        <r>
          <rPr>
            <sz val="10"/>
            <color indexed="81"/>
            <rFont val="Tahoma"/>
            <family val="2"/>
          </rPr>
          <t xml:space="preserve">
Reflects lower interest rates
</t>
        </r>
      </text>
    </comment>
    <comment ref="D11" authorId="0" shapeId="0" xr:uid="{98EB0A63-0DFB-4B1E-8727-DF139AA2961A}">
      <text>
        <r>
          <rPr>
            <b/>
            <sz val="10"/>
            <color indexed="81"/>
            <rFont val="Tahoma"/>
            <family val="2"/>
          </rPr>
          <t>gbren:</t>
        </r>
        <r>
          <rPr>
            <sz val="10"/>
            <color indexed="81"/>
            <rFont val="Tahoma"/>
            <family val="2"/>
          </rPr>
          <t xml:space="preserve">
Reflects lower interest rates
</t>
        </r>
      </text>
    </comment>
    <comment ref="G11" authorId="0" shapeId="0" xr:uid="{E04C78EA-782D-4305-BF25-748E25CA4EA4}">
      <text>
        <r>
          <rPr>
            <b/>
            <sz val="9"/>
            <color indexed="81"/>
            <rFont val="Tahoma"/>
            <family val="2"/>
          </rPr>
          <t>gbren:</t>
        </r>
        <r>
          <rPr>
            <sz val="9"/>
            <color indexed="81"/>
            <rFont val="Tahoma"/>
            <family val="2"/>
          </rPr>
          <t xml:space="preserve">
We are getting higher interest on our CD's</t>
        </r>
      </text>
    </comment>
    <comment ref="H11" authorId="0" shapeId="0" xr:uid="{BB5C42ED-415B-476F-B88E-415A0E12B460}">
      <text>
        <r>
          <rPr>
            <b/>
            <sz val="9"/>
            <color indexed="81"/>
            <rFont val="Tahoma"/>
            <family val="2"/>
          </rPr>
          <t>gbren:</t>
        </r>
        <r>
          <rPr>
            <sz val="9"/>
            <color indexed="81"/>
            <rFont val="Tahoma"/>
            <family val="2"/>
          </rPr>
          <t xml:space="preserve">
We are getting higher interest on our CD's</t>
        </r>
      </text>
    </comment>
    <comment ref="B13" authorId="0" shapeId="0" xr:uid="{50FB5CD3-415E-422E-B07C-FA72C56C2A5C}">
      <text>
        <r>
          <rPr>
            <b/>
            <sz val="10"/>
            <color indexed="81"/>
            <rFont val="Tahoma"/>
            <family val="2"/>
          </rPr>
          <t>gbren:</t>
        </r>
        <r>
          <rPr>
            <sz val="10"/>
            <color indexed="81"/>
            <rFont val="Tahoma"/>
            <family val="2"/>
          </rPr>
          <t xml:space="preserve">
Because of the change to ORS, should we include this revenue?</t>
        </r>
      </text>
    </comment>
    <comment ref="C13" authorId="0" shapeId="0" xr:uid="{5EACE858-66B7-4412-8EAA-E7B67B2AE21C}">
      <text>
        <r>
          <rPr>
            <b/>
            <sz val="10"/>
            <color indexed="81"/>
            <rFont val="Tahoma"/>
            <family val="2"/>
          </rPr>
          <t>gbren:</t>
        </r>
        <r>
          <rPr>
            <sz val="10"/>
            <color indexed="81"/>
            <rFont val="Tahoma"/>
            <family val="2"/>
          </rPr>
          <t xml:space="preserve">
We are eliminating this revenue category.  The Leadership Training Assessment covers all training for Presidents and club officers
</t>
        </r>
      </text>
    </comment>
    <comment ref="D13" authorId="0" shapeId="0" xr:uid="{5F4999BA-852D-41FE-B749-5A9066007386}">
      <text>
        <r>
          <rPr>
            <b/>
            <sz val="10"/>
            <color indexed="81"/>
            <rFont val="Tahoma"/>
            <family val="2"/>
          </rPr>
          <t>gbren:</t>
        </r>
        <r>
          <rPr>
            <sz val="10"/>
            <color indexed="81"/>
            <rFont val="Tahoma"/>
            <family val="2"/>
          </rPr>
          <t xml:space="preserve">
We are eliminating this revenue category.  The Leadership Training Assessment covers all training for Presidents and club officers
</t>
        </r>
      </text>
    </comment>
    <comment ref="B14" authorId="0" shapeId="0" xr:uid="{8678BF57-D9A5-4FA3-BF24-71E5D88BC6E1}">
      <text>
        <r>
          <rPr>
            <b/>
            <sz val="10"/>
            <color indexed="81"/>
            <rFont val="Tahoma"/>
            <family val="2"/>
          </rPr>
          <t>gbren:</t>
        </r>
        <r>
          <rPr>
            <sz val="10"/>
            <color indexed="81"/>
            <rFont val="Tahoma"/>
            <family val="2"/>
          </rPr>
          <t xml:space="preserve">
Because of the change to ORS, should we include this revenue?</t>
        </r>
      </text>
    </comment>
    <comment ref="C14" authorId="0" shapeId="0" xr:uid="{6DA4AA50-211D-4DC7-BA08-6EB29C8C2564}">
      <text>
        <r>
          <rPr>
            <b/>
            <sz val="10"/>
            <color indexed="81"/>
            <rFont val="Tahoma"/>
            <family val="2"/>
          </rPr>
          <t>gbren:</t>
        </r>
        <r>
          <rPr>
            <sz val="10"/>
            <color indexed="81"/>
            <rFont val="Tahoma"/>
            <family val="2"/>
          </rPr>
          <t xml:space="preserve">
Currently we absorb credit card processing fees.  We have two choices:  We either need to raise the cost of events and activities to cover the fees or we need to be transparent and charge a convenience fee.  We are opting for the later
All events and activities that use credit cards will have the convenience fee applied.  The fee will be the same amount as the fee we are charged for credit card processing.
</t>
        </r>
      </text>
    </comment>
    <comment ref="D14" authorId="0" shapeId="0" xr:uid="{3ECE1D2F-70FC-465B-83DA-AC13E808F7E3}">
      <text>
        <r>
          <rPr>
            <b/>
            <sz val="10"/>
            <color indexed="81"/>
            <rFont val="Tahoma"/>
            <family val="2"/>
          </rPr>
          <t>gbren:</t>
        </r>
        <r>
          <rPr>
            <sz val="10"/>
            <color indexed="81"/>
            <rFont val="Tahoma"/>
            <family val="2"/>
          </rPr>
          <t xml:space="preserve">
As noted in the 20-21 notes, we used to absorb credit card processing fees.  
All events and activities that use credit cards will have the convenience fee applied.  The fee will be the same amount as the fee we are charged for credit card processing.
</t>
        </r>
      </text>
    </comment>
    <comment ref="E14" authorId="0" shapeId="0" xr:uid="{0BE23E04-B92C-4887-A5C1-16441E61FBFB}">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F14" authorId="0" shapeId="0" xr:uid="{58247F14-8E30-4204-9B34-2B01D989A756}">
      <text>
        <r>
          <rPr>
            <b/>
            <sz val="10"/>
            <color indexed="81"/>
            <rFont val="Tahoma"/>
            <family val="2"/>
          </rPr>
          <t>gbren:</t>
        </r>
        <r>
          <rPr>
            <sz val="10"/>
            <color indexed="81"/>
            <rFont val="Tahoma"/>
            <family val="2"/>
          </rPr>
          <t xml:space="preserve">
As we expect to have more physical events, charging convenience fees for credit card registrations becomes more critical to avoid the impact of absorbing credit card transactions on the District Budget</t>
        </r>
      </text>
    </comment>
    <comment ref="G14" authorId="0" shapeId="0" xr:uid="{07BF7F19-E1FA-4DD2-9CBB-A677A32ABCDE}">
      <text>
        <r>
          <rPr>
            <b/>
            <sz val="10"/>
            <color indexed="81"/>
            <rFont val="Tahoma"/>
            <family val="2"/>
          </rPr>
          <t>gbren:</t>
        </r>
        <r>
          <rPr>
            <sz val="10"/>
            <color indexed="81"/>
            <rFont val="Tahoma"/>
            <family val="2"/>
          </rPr>
          <t xml:space="preserve">
All events are now including credit card fees as part of the event cost.</t>
        </r>
      </text>
    </comment>
    <comment ref="H14" authorId="0" shapeId="0" xr:uid="{38E2EFA0-266C-40CD-8634-876795FAC76C}">
      <text>
        <r>
          <rPr>
            <b/>
            <sz val="10"/>
            <color indexed="81"/>
            <rFont val="Tahoma"/>
            <family val="2"/>
          </rPr>
          <t>gbren:</t>
        </r>
        <r>
          <rPr>
            <sz val="10"/>
            <color indexed="81"/>
            <rFont val="Tahoma"/>
            <family val="2"/>
          </rPr>
          <t xml:space="preserve">
All events are now including credit card fees as part of the event cost.</t>
        </r>
      </text>
    </comment>
    <comment ref="B20" authorId="0" shapeId="0" xr:uid="{1D82DBC9-6CB9-4C10-AAE2-DACBFB06266B}">
      <text>
        <r>
          <rPr>
            <b/>
            <sz val="10"/>
            <color indexed="81"/>
            <rFont val="Tahoma"/>
            <family val="2"/>
          </rPr>
          <t>gbren:</t>
        </r>
        <r>
          <rPr>
            <sz val="10"/>
            <color indexed="81"/>
            <rFont val="Tahoma"/>
            <family val="2"/>
          </rPr>
          <t xml:space="preserve">
This is the offseting expense item for the DG allowance</t>
        </r>
      </text>
    </comment>
    <comment ref="C20" authorId="0" shapeId="0" xr:uid="{B7BABEF0-D893-4208-888A-E49FB36AD0A4}">
      <text>
        <r>
          <rPr>
            <b/>
            <sz val="10"/>
            <color indexed="81"/>
            <rFont val="Tahoma"/>
            <family val="2"/>
          </rPr>
          <t xml:space="preserve">gbren:
</t>
        </r>
        <r>
          <rPr>
            <sz val="10"/>
            <color indexed="81"/>
            <rFont val="Tahoma"/>
            <family val="2"/>
          </rPr>
          <t xml:space="preserve">This is the offsetting item from Revenue item 2.  </t>
        </r>
      </text>
    </comment>
    <comment ref="D20" authorId="0" shapeId="0" xr:uid="{DCFE35C9-4433-4427-B8F1-823BAD5D49C9}">
      <text>
        <r>
          <rPr>
            <b/>
            <sz val="10"/>
            <color indexed="81"/>
            <rFont val="Tahoma"/>
            <family val="2"/>
          </rPr>
          <t xml:space="preserve">gbren:
</t>
        </r>
        <r>
          <rPr>
            <sz val="10"/>
            <color indexed="81"/>
            <rFont val="Tahoma"/>
            <family val="2"/>
          </rPr>
          <t xml:space="preserve">This is the offsetting item from Revenue item 2.  </t>
        </r>
      </text>
    </comment>
    <comment ref="E20" authorId="0" shapeId="0" xr:uid="{659CD5FC-A051-46A4-A74C-D96D3D84CC6F}">
      <text>
        <r>
          <rPr>
            <b/>
            <sz val="10"/>
            <color indexed="81"/>
            <rFont val="Tahoma"/>
            <family val="2"/>
          </rPr>
          <t>gbren:</t>
        </r>
        <r>
          <rPr>
            <sz val="10"/>
            <color indexed="81"/>
            <rFont val="Tahoma"/>
            <family val="2"/>
          </rPr>
          <t xml:space="preserve">
We will not know the funding RI will provide for the 22-23 year for several more months, so we are using last year's amount as a placeholder in the budget.</t>
        </r>
      </text>
    </comment>
    <comment ref="F20" authorId="0" shapeId="0" xr:uid="{A314E17A-54D5-4BF3-A9C0-644BE3100067}">
      <text>
        <r>
          <rPr>
            <b/>
            <sz val="10"/>
            <color indexed="81"/>
            <rFont val="Tahoma"/>
            <family val="2"/>
          </rPr>
          <t>gbren:</t>
        </r>
        <r>
          <rPr>
            <sz val="10"/>
            <color indexed="81"/>
            <rFont val="Tahoma"/>
            <family val="2"/>
          </rPr>
          <t xml:space="preserve">
This is the offsetting expense for the RI allowance included in the Revenue Budget. </t>
        </r>
      </text>
    </comment>
    <comment ref="G20" authorId="0" shapeId="0" xr:uid="{7BE5EF88-9E7C-4D2B-ACF0-F59B9FA096D8}">
      <text>
        <r>
          <rPr>
            <b/>
            <sz val="10"/>
            <color indexed="81"/>
            <rFont val="Tahoma"/>
            <family val="2"/>
          </rPr>
          <t>gbren:</t>
        </r>
        <r>
          <rPr>
            <sz val="10"/>
            <color indexed="81"/>
            <rFont val="Tahoma"/>
            <family val="2"/>
          </rPr>
          <t xml:space="preserve">
This is the official funding from RI for the 24-25 year
</t>
        </r>
      </text>
    </comment>
    <comment ref="H20" authorId="0" shapeId="0" xr:uid="{3DD8E9E1-B034-4935-9A07-802624114889}">
      <text>
        <r>
          <rPr>
            <b/>
            <sz val="10"/>
            <color indexed="81"/>
            <rFont val="Tahoma"/>
            <family val="2"/>
          </rPr>
          <t>gbren:</t>
        </r>
        <r>
          <rPr>
            <sz val="10"/>
            <color indexed="81"/>
            <rFont val="Tahoma"/>
            <family val="2"/>
          </rPr>
          <t xml:space="preserve">
This is the actual number provided by RI for the 25-26 Rotary year.</t>
        </r>
      </text>
    </comment>
    <comment ref="B21" authorId="0" shapeId="0" xr:uid="{543F2A2B-3AA0-4CA5-AC40-EE1C2E3082B8}">
      <text>
        <r>
          <rPr>
            <b/>
            <sz val="10"/>
            <color indexed="81"/>
            <rFont val="Tahoma"/>
            <family val="2"/>
          </rPr>
          <t>gbren:</t>
        </r>
        <r>
          <rPr>
            <sz val="10"/>
            <color indexed="81"/>
            <rFont val="Tahoma"/>
            <family val="2"/>
          </rPr>
          <t xml:space="preserve">
We have reduced the cost of the DG Institue to reflect the fact that the Institute is in Kansas City this year.  Moving forward we have to consider whether we will continue supporting sending the DG to institute or if we will only send the DG and not a spouse/partner if they have one.  </t>
        </r>
      </text>
    </comment>
    <comment ref="C21" authorId="0" shapeId="0" xr:uid="{CF9C463C-40F5-4731-A5B1-4B49029D9E0C}">
      <text>
        <r>
          <rPr>
            <b/>
            <sz val="10"/>
            <color indexed="81"/>
            <rFont val="Tahoma"/>
            <family val="2"/>
          </rPr>
          <t>gbren:</t>
        </r>
        <r>
          <rPr>
            <sz val="10"/>
            <color indexed="81"/>
            <rFont val="Tahoma"/>
            <family val="2"/>
          </rPr>
          <t xml:space="preserve">
The cost is up for 2020 because the Zone Institute is being held in Houston, not somewhere cheaper in driving range like last year.   Everyone will be attempting to book flights as soon as possible, since airfares are currently about half what they would normally be.</t>
        </r>
      </text>
    </comment>
    <comment ref="D21" authorId="0" shapeId="0" xr:uid="{CE39DF0A-A8CB-4E41-96AB-2063FA462E4C}">
      <text>
        <r>
          <rPr>
            <b/>
            <sz val="10"/>
            <color indexed="81"/>
            <rFont val="Tahoma"/>
            <family val="2"/>
          </rPr>
          <t>gbren:</t>
        </r>
        <r>
          <rPr>
            <sz val="10"/>
            <color indexed="81"/>
            <rFont val="Tahoma"/>
            <family val="2"/>
          </rPr>
          <t xml:space="preserve">
The cost is up for 2020 because the Zone Institute is being held in Houston, not somewhere cheaper in driving range like last year.   Everyone will be attempting to book flights as soon as possible, since airfares are currently about half what they would normally be.</t>
        </r>
      </text>
    </comment>
    <comment ref="E21" authorId="0" shapeId="0" xr:uid="{D6B27CEE-F8D5-4BD1-93C9-8509F435E901}">
      <text>
        <r>
          <rPr>
            <b/>
            <sz val="10"/>
            <color indexed="81"/>
            <rFont val="Tahoma"/>
            <family val="2"/>
          </rPr>
          <t>gbren:</t>
        </r>
        <r>
          <rPr>
            <sz val="10"/>
            <color indexed="81"/>
            <rFont val="Tahoma"/>
            <family val="2"/>
          </rPr>
          <t xml:space="preserve">
The DG only spends four days at Zone.</t>
        </r>
      </text>
    </comment>
    <comment ref="F21" authorId="0" shapeId="0" xr:uid="{8ECF2059-149D-4DB4-A131-BEBA5DD03EE5}">
      <text>
        <r>
          <rPr>
            <b/>
            <sz val="10"/>
            <color indexed="81"/>
            <rFont val="Tahoma"/>
            <family val="2"/>
          </rPr>
          <t>gbren:</t>
        </r>
        <r>
          <rPr>
            <sz val="10"/>
            <color indexed="81"/>
            <rFont val="Tahoma"/>
            <family val="2"/>
          </rPr>
          <t xml:space="preserve">
See travel costs at the right
</t>
        </r>
      </text>
    </comment>
    <comment ref="G21" authorId="0" shapeId="0" xr:uid="{54F85C6B-021B-4D8F-8B5E-3C7135F01E46}">
      <text>
        <r>
          <rPr>
            <b/>
            <sz val="10"/>
            <color indexed="81"/>
            <rFont val="Tahoma"/>
            <family val="2"/>
          </rPr>
          <t>gbren:</t>
        </r>
        <r>
          <rPr>
            <sz val="10"/>
            <color indexed="81"/>
            <rFont val="Tahoma"/>
            <family val="2"/>
          </rPr>
          <t xml:space="preserve">
See travel costs at the right
</t>
        </r>
      </text>
    </comment>
    <comment ref="H21" authorId="0" shapeId="0" xr:uid="{763C6091-99F5-4C97-ABF8-1835AEB6F3D3}">
      <text>
        <r>
          <rPr>
            <b/>
            <sz val="10"/>
            <color indexed="81"/>
            <rFont val="Tahoma"/>
            <family val="2"/>
          </rPr>
          <t>gbren:</t>
        </r>
        <r>
          <rPr>
            <sz val="10"/>
            <color indexed="81"/>
            <rFont val="Tahoma"/>
            <family val="2"/>
          </rPr>
          <t xml:space="preserve">
We will be applying the Zone costs to the Governor's RI allowance instead of absorbing the cost at the District level.
</t>
        </r>
      </text>
    </comment>
    <comment ref="B25" authorId="0" shapeId="0" xr:uid="{5FCBFBD7-D15A-468A-8BAF-AB26C260B2D5}">
      <text>
        <r>
          <rPr>
            <b/>
            <sz val="10"/>
            <color indexed="81"/>
            <rFont val="Tahoma"/>
            <family val="2"/>
          </rPr>
          <t>gbren:</t>
        </r>
        <r>
          <rPr>
            <sz val="10"/>
            <color indexed="81"/>
            <rFont val="Tahoma"/>
            <family val="2"/>
          </rPr>
          <t xml:space="preserve">
We looked at DGE early expenses and reduced the allowance to something closer to the real amount that has been spent.  This primarily is used for supplies such as theme items and pins distributed across the District during the DGE's DG term year.
</t>
        </r>
      </text>
    </comment>
    <comment ref="B26" authorId="0" shapeId="0" xr:uid="{C8B561F2-5E06-402C-80BF-ADE0B9C7CBBB}">
      <text>
        <r>
          <rPr>
            <b/>
            <sz val="10"/>
            <color indexed="81"/>
            <rFont val="Tahoma"/>
            <family val="2"/>
          </rPr>
          <t>gbren:</t>
        </r>
        <r>
          <rPr>
            <sz val="10"/>
            <color indexed="81"/>
            <rFont val="Tahoma"/>
            <family val="2"/>
          </rPr>
          <t xml:space="preserve">
DGN Roxy Orr's costs for Kansas City Zone Institute in September should be no more than $1,800-2,000, including mileage, lodging, registration and meal package.  We have not fully reduced the allowance to allow for continuity from budget year to budget year to allow for more expensive costs for a Zone Insitute held some place less convenient that Kansas City.
</t>
        </r>
      </text>
    </comment>
    <comment ref="C26" authorId="0" shapeId="0" xr:uid="{010D22D7-F9EB-4B52-AD1E-133831E39707}">
      <text>
        <r>
          <rPr>
            <b/>
            <sz val="10"/>
            <color indexed="81"/>
            <rFont val="Tahoma"/>
            <family val="2"/>
          </rPr>
          <t>gbren:</t>
        </r>
        <r>
          <rPr>
            <sz val="10"/>
            <color indexed="81"/>
            <rFont val="Tahoma"/>
            <family val="2"/>
          </rPr>
          <t xml:space="preserve">
We did not increase the cost for the DGE as we are no longer covering the cost of spouses attending.  This offsets the higher Houston  cost of this year's Zone event
</t>
        </r>
      </text>
    </comment>
    <comment ref="D26" authorId="0" shapeId="0" xr:uid="{A3D3A948-B346-40AE-AE5C-7CBCC6451A08}">
      <text>
        <r>
          <rPr>
            <b/>
            <sz val="10"/>
            <color indexed="81"/>
            <rFont val="Tahoma"/>
            <family val="2"/>
          </rPr>
          <t>gbren:</t>
        </r>
        <r>
          <rPr>
            <sz val="10"/>
            <color indexed="81"/>
            <rFont val="Tahoma"/>
            <family val="2"/>
          </rPr>
          <t xml:space="preserve">
We did not increase the cost for the DGE as we are no longer covering the cost of spouses attending.  This offsets the higher Houston  cost of this year's Zone event
</t>
        </r>
      </text>
    </comment>
    <comment ref="E26" authorId="0" shapeId="0" xr:uid="{158C8DE4-6FD3-4634-AC13-350E9920CE97}">
      <text>
        <r>
          <rPr>
            <b/>
            <sz val="10"/>
            <color indexed="81"/>
            <rFont val="Tahoma"/>
            <family val="2"/>
          </rPr>
          <t>gbren:</t>
        </r>
        <r>
          <rPr>
            <sz val="10"/>
            <color indexed="81"/>
            <rFont val="Tahoma"/>
            <family val="2"/>
          </rPr>
          <t xml:space="preserve">
See notes on Zone travel and event costs to the right.
</t>
        </r>
      </text>
    </comment>
    <comment ref="F26" authorId="0" shapeId="0" xr:uid="{CA507B6A-53F0-4964-B9CC-2B976470EE53}">
      <text>
        <r>
          <rPr>
            <b/>
            <sz val="10"/>
            <color indexed="81"/>
            <rFont val="Tahoma"/>
            <family val="2"/>
          </rPr>
          <t>gbren:</t>
        </r>
        <r>
          <rPr>
            <sz val="10"/>
            <color indexed="81"/>
            <rFont val="Tahoma"/>
            <family val="2"/>
          </rPr>
          <t xml:space="preserve">
See notes on Zone travel and event costs to the right.
</t>
        </r>
      </text>
    </comment>
    <comment ref="G26" authorId="0" shapeId="0" xr:uid="{3B4E749B-840E-43E4-9180-13881AA386AA}">
      <text>
        <r>
          <rPr>
            <b/>
            <sz val="10"/>
            <color indexed="81"/>
            <rFont val="Tahoma"/>
            <family val="2"/>
          </rPr>
          <t>gbren:</t>
        </r>
        <r>
          <rPr>
            <sz val="10"/>
            <color indexed="81"/>
            <rFont val="Tahoma"/>
            <family val="2"/>
          </rPr>
          <t xml:space="preserve">
See notes on Zone travel and event costs to the right.
</t>
        </r>
      </text>
    </comment>
    <comment ref="H26" authorId="0" shapeId="0" xr:uid="{9586496D-8C4F-4B52-9A2D-720B4AB3E033}">
      <text>
        <r>
          <rPr>
            <b/>
            <sz val="10"/>
            <color indexed="81"/>
            <rFont val="Tahoma"/>
            <family val="2"/>
          </rPr>
          <t>gbren:</t>
        </r>
        <r>
          <rPr>
            <sz val="10"/>
            <color indexed="81"/>
            <rFont val="Tahoma"/>
            <family val="2"/>
          </rPr>
          <t xml:space="preserve">
See notes on Zone travel and event costs to the right.
</t>
        </r>
      </text>
    </comment>
    <comment ref="B27" authorId="0" shapeId="0" xr:uid="{09B2BEDB-34D4-4099-BC34-0983B25AF368}">
      <text>
        <r>
          <rPr>
            <b/>
            <sz val="10"/>
            <color indexed="81"/>
            <rFont val="Tahoma"/>
            <family val="2"/>
          </rPr>
          <t>gbren:</t>
        </r>
        <r>
          <rPr>
            <sz val="10"/>
            <color indexed="81"/>
            <rFont val="Tahoma"/>
            <family val="2"/>
          </rPr>
          <t xml:space="preserve">
Projected costs for DGN Roxy Orr are around $3,200.  Costs are higher because of the convention being in Honolulu, but will be $800-$1,000 below budget due to Roxy not having a spouse/partner.  As with the Zone expenses, we are not adjusting the budget downward to allow for the ongoing median of convention costs.
</t>
        </r>
      </text>
    </comment>
    <comment ref="E27" authorId="0" shapeId="0" xr:uid="{AFD70297-F231-4B19-AF35-C7C11953F822}">
      <text>
        <r>
          <rPr>
            <b/>
            <sz val="10"/>
            <color indexed="81"/>
            <rFont val="Tahoma"/>
            <family val="2"/>
          </rPr>
          <t>gbren:</t>
        </r>
        <r>
          <rPr>
            <sz val="10"/>
            <color indexed="81"/>
            <rFont val="Tahoma"/>
            <family val="2"/>
          </rPr>
          <t xml:space="preserve">
We are only paying the costs for the DG to attend the convention.  However, the 2023 convention is in Melbourne, Australia, which considerably raises the travel costs. </t>
        </r>
      </text>
    </comment>
    <comment ref="F27" authorId="0" shapeId="0" xr:uid="{45BEFF3A-F649-4626-B936-E6965A0F36FC}">
      <text>
        <r>
          <rPr>
            <b/>
            <sz val="10"/>
            <color indexed="81"/>
            <rFont val="Tahoma"/>
            <family val="2"/>
          </rPr>
          <t>gbren:</t>
        </r>
        <r>
          <rPr>
            <sz val="10"/>
            <color indexed="81"/>
            <rFont val="Tahoma"/>
            <family val="2"/>
          </rPr>
          <t xml:space="preserve">
We are only paying the costs for the DG to attend the convention.  However, the 2023 convention is in Melbourne, Australia, which considerably raises the travel costs. </t>
        </r>
      </text>
    </comment>
    <comment ref="G27" authorId="0" shapeId="0" xr:uid="{0F058F0C-565E-4EE4-B48F-9287EE08961C}">
      <text>
        <r>
          <rPr>
            <b/>
            <sz val="10"/>
            <color indexed="81"/>
            <rFont val="Tahoma"/>
            <family val="2"/>
          </rPr>
          <t>gbren:</t>
        </r>
        <r>
          <rPr>
            <sz val="10"/>
            <color indexed="81"/>
            <rFont val="Tahoma"/>
            <family val="2"/>
          </rPr>
          <t xml:space="preserve">
I recommend we keep this number, although costs will be lower for Calgary.  This is because we have a string of more expensive conventions following it.</t>
        </r>
      </text>
    </comment>
    <comment ref="H27" authorId="0" shapeId="0" xr:uid="{2ED02636-7A00-46CC-BE84-95077683EC62}">
      <text>
        <r>
          <rPr>
            <b/>
            <sz val="10"/>
            <color indexed="81"/>
            <rFont val="Tahoma"/>
            <family val="2"/>
          </rPr>
          <t>gbren:</t>
        </r>
        <r>
          <rPr>
            <sz val="10"/>
            <color indexed="81"/>
            <rFont val="Tahoma"/>
            <family val="2"/>
          </rPr>
          <t xml:space="preserve">
I recommend we keep this number, although costs will be lower for Calgary.  This is because we have a string of more expensive conventions following it.</t>
        </r>
      </text>
    </comment>
    <comment ref="B31" authorId="0" shapeId="0" xr:uid="{C4EE0961-347A-4B5B-AB10-F6A523DBC031}">
      <text>
        <r>
          <rPr>
            <b/>
            <sz val="10"/>
            <color indexed="81"/>
            <rFont val="Tahoma"/>
            <family val="2"/>
          </rPr>
          <t>gbren:</t>
        </r>
        <r>
          <rPr>
            <sz val="10"/>
            <color indexed="81"/>
            <rFont val="Tahoma"/>
            <family val="2"/>
          </rPr>
          <t xml:space="preserve">
This change reflects the fact that we haven't had more than $50 in Secretary expenses in a number of years.  Any unused budget dollars here are a cushion for the overall budget.</t>
        </r>
      </text>
    </comment>
    <comment ref="F31" authorId="0" shapeId="0" xr:uid="{6DFC8034-1B26-4651-99C1-3CCFE4A4829C}">
      <text>
        <r>
          <rPr>
            <b/>
            <sz val="9"/>
            <color indexed="81"/>
            <rFont val="Tahoma"/>
            <family val="2"/>
          </rPr>
          <t>gbren:</t>
        </r>
        <r>
          <rPr>
            <sz val="9"/>
            <color indexed="81"/>
            <rFont val="Tahoma"/>
            <family val="2"/>
          </rPr>
          <t xml:space="preserve">
The Secretaries budget was reduced because it hasn't been used in 10 years.</t>
        </r>
      </text>
    </comment>
    <comment ref="B32" authorId="0" shapeId="0" xr:uid="{E7D08AA5-7ABA-4EEC-BB2F-7952747A4019}">
      <text>
        <r>
          <rPr>
            <b/>
            <sz val="10"/>
            <color indexed="81"/>
            <rFont val="Tahoma"/>
            <family val="2"/>
          </rPr>
          <t>gbren:</t>
        </r>
        <r>
          <rPr>
            <sz val="10"/>
            <color indexed="81"/>
            <rFont val="Tahoma"/>
            <family val="2"/>
          </rPr>
          <t xml:space="preserve">
This reduction reflects the median of Treasurer costs over the last five years.  We will be below this number in the 2018-2019 and 2019-2020 budget years.</t>
        </r>
      </text>
    </comment>
    <comment ref="C32" authorId="0" shapeId="0" xr:uid="{2F29BCB7-1D9C-4E49-9928-B415A452F2AF}">
      <text>
        <r>
          <rPr>
            <b/>
            <sz val="10"/>
            <color indexed="81"/>
            <rFont val="Tahoma"/>
            <family val="2"/>
          </rPr>
          <t>gbren:</t>
        </r>
        <r>
          <rPr>
            <sz val="10"/>
            <color indexed="81"/>
            <rFont val="Tahoma"/>
            <family val="2"/>
          </rPr>
          <t xml:space="preserve">
Treasurer Bren has absorbed most of the costs for his first two years to get a handle on costs.  The $250 number is a reasonable estimate going forward</t>
        </r>
      </text>
    </comment>
    <comment ref="D32" authorId="0" shapeId="0" xr:uid="{F92518DA-D624-4D33-BB28-B5651B4CD15B}">
      <text>
        <r>
          <rPr>
            <b/>
            <sz val="10"/>
            <color indexed="81"/>
            <rFont val="Tahoma"/>
            <family val="2"/>
          </rPr>
          <t>gbren:</t>
        </r>
        <r>
          <rPr>
            <sz val="10"/>
            <color indexed="81"/>
            <rFont val="Tahoma"/>
            <family val="2"/>
          </rPr>
          <t xml:space="preserve">
Treasurer Bren has absorbed most of the costs for his first two years to get a handle on costs.  The $250 number is a reasonable estimate going forward</t>
        </r>
      </text>
    </comment>
    <comment ref="B33" authorId="0" shapeId="0" xr:uid="{8E8411D1-1F3B-4254-B9A3-28A9C0768199}">
      <text>
        <r>
          <rPr>
            <b/>
            <sz val="9"/>
            <color indexed="81"/>
            <rFont val="Tahoma"/>
            <family val="2"/>
          </rPr>
          <t>gbren:</t>
        </r>
        <r>
          <rPr>
            <sz val="9"/>
            <color indexed="81"/>
            <rFont val="Tahoma"/>
            <family val="2"/>
          </rPr>
          <t xml:space="preserve">
We have paid a stipend to the Assistant Governors to offset their mileage costs. We have reduced the number of AG's and we have looked at the median cost of mileage.  This reduced amount meets the need to reduce overall budget costs and attempts to address the median of overall miieage costs.</t>
        </r>
      </text>
    </comment>
    <comment ref="B35" authorId="0" shapeId="0" xr:uid="{FB3D3CA1-301D-457C-9B1C-90E41867D5DC}">
      <text>
        <r>
          <rPr>
            <b/>
            <sz val="10"/>
            <color indexed="81"/>
            <rFont val="Tahoma"/>
            <family val="2"/>
          </rPr>
          <t>gbren:</t>
        </r>
        <r>
          <rPr>
            <sz val="10"/>
            <color indexed="81"/>
            <rFont val="Tahoma"/>
            <family val="2"/>
          </rPr>
          <t xml:space="preserve">
We reduced the DGN Zone budget as we did the DGE budget.</t>
        </r>
      </text>
    </comment>
    <comment ref="C35" authorId="0" shapeId="0" xr:uid="{91C80F2B-F0A9-4FD5-B50D-D052D61155A5}">
      <text>
        <r>
          <rPr>
            <b/>
            <sz val="10"/>
            <color indexed="81"/>
            <rFont val="Tahoma"/>
            <family val="2"/>
          </rPr>
          <t>gbren:</t>
        </r>
        <r>
          <rPr>
            <sz val="10"/>
            <color indexed="81"/>
            <rFont val="Tahoma"/>
            <family val="2"/>
          </rPr>
          <t xml:space="preserve">
We did not increase the cost for the DGN as we are no longer covering the cost of spouses attending.  This offsets the higher Houston cost of this year's Zone event</t>
        </r>
      </text>
    </comment>
    <comment ref="D35" authorId="0" shapeId="0" xr:uid="{63CB8A1C-71D5-4173-9584-FA7D61383585}">
      <text>
        <r>
          <rPr>
            <b/>
            <sz val="10"/>
            <color indexed="81"/>
            <rFont val="Tahoma"/>
            <family val="2"/>
          </rPr>
          <t>gbren:</t>
        </r>
        <r>
          <rPr>
            <sz val="10"/>
            <color indexed="81"/>
            <rFont val="Tahoma"/>
            <family val="2"/>
          </rPr>
          <t xml:space="preserve">
We did not increase the cost for the DGN as we are no longer covering the cost of spouses attending.  This offsets the higher Houston cost of this year's Zone event</t>
        </r>
      </text>
    </comment>
    <comment ref="F35" authorId="0" shapeId="0" xr:uid="{9A56F52E-D655-4D3A-AE10-459F9F19B7E8}">
      <text>
        <r>
          <rPr>
            <b/>
            <sz val="9"/>
            <color indexed="81"/>
            <rFont val="Tahoma"/>
            <family val="2"/>
          </rPr>
          <t>gbren:</t>
        </r>
        <r>
          <rPr>
            <sz val="9"/>
            <color indexed="81"/>
            <rFont val="Tahoma"/>
            <family val="2"/>
          </rPr>
          <t xml:space="preserve">
See travel cost notes to the right.</t>
        </r>
      </text>
    </comment>
    <comment ref="G35" authorId="0" shapeId="0" xr:uid="{35519EDC-F197-4CC7-872C-1185D43474F7}">
      <text>
        <r>
          <rPr>
            <b/>
            <sz val="9"/>
            <color indexed="81"/>
            <rFont val="Tahoma"/>
            <family val="2"/>
          </rPr>
          <t>gbren:</t>
        </r>
        <r>
          <rPr>
            <sz val="9"/>
            <color indexed="81"/>
            <rFont val="Tahoma"/>
            <family val="2"/>
          </rPr>
          <t xml:space="preserve">
See travel cost notes to the right.</t>
        </r>
      </text>
    </comment>
    <comment ref="H35" authorId="0" shapeId="0" xr:uid="{7D478134-B20C-4AFD-A114-CF0F93594C47}">
      <text>
        <r>
          <rPr>
            <b/>
            <sz val="9"/>
            <color indexed="81"/>
            <rFont val="Tahoma"/>
            <family val="2"/>
          </rPr>
          <t>gbren:</t>
        </r>
        <r>
          <rPr>
            <sz val="9"/>
            <color indexed="81"/>
            <rFont val="Tahoma"/>
            <family val="2"/>
          </rPr>
          <t xml:space="preserve">
See travel cost notes to the right.</t>
        </r>
      </text>
    </comment>
    <comment ref="C36" authorId="0" shapeId="0" xr:uid="{15ED7327-701D-4242-9F22-1206988D77CC}">
      <text>
        <r>
          <rPr>
            <b/>
            <sz val="10"/>
            <color indexed="81"/>
            <rFont val="Tahoma"/>
            <family val="2"/>
          </rPr>
          <t>gbren:</t>
        </r>
        <r>
          <rPr>
            <sz val="10"/>
            <color indexed="81"/>
            <rFont val="Tahoma"/>
            <family val="2"/>
          </rPr>
          <t xml:space="preserve">
We are required every four years to send a representative to participate in the process of selecting a Director Nominee from our Zone
</t>
        </r>
      </text>
    </comment>
    <comment ref="D36" authorId="0" shapeId="0" xr:uid="{0F2DDB9D-FAE3-4947-9D1A-5FBE0003BE9A}">
      <text>
        <r>
          <rPr>
            <b/>
            <sz val="10"/>
            <color indexed="81"/>
            <rFont val="Tahoma"/>
            <family val="2"/>
          </rPr>
          <t>gbren:</t>
        </r>
        <r>
          <rPr>
            <sz val="10"/>
            <color indexed="81"/>
            <rFont val="Tahoma"/>
            <family val="2"/>
          </rPr>
          <t xml:space="preserve">
We are required every four years to send a representative to participate in the process of selecting a Director Nominee from our Zone
</t>
        </r>
      </text>
    </comment>
    <comment ref="C40" authorId="0" shapeId="0" xr:uid="{15763D66-4D56-45AE-9D26-C4459FD99680}">
      <text>
        <r>
          <rPr>
            <b/>
            <sz val="10"/>
            <color indexed="81"/>
            <rFont val="Tahoma"/>
            <family val="2"/>
          </rPr>
          <t>gbren:</t>
        </r>
        <r>
          <rPr>
            <sz val="10"/>
            <color indexed="81"/>
            <rFont val="Tahoma"/>
            <family val="2"/>
          </rPr>
          <t xml:space="preserve">
This cost reflects the higher cost of the Houston Zone event</t>
        </r>
      </text>
    </comment>
    <comment ref="D40" authorId="0" shapeId="0" xr:uid="{FF6BE709-E645-4BDB-82EA-09C4975C11A4}">
      <text>
        <r>
          <rPr>
            <b/>
            <sz val="10"/>
            <color indexed="81"/>
            <rFont val="Tahoma"/>
            <family val="2"/>
          </rPr>
          <t>gbren:</t>
        </r>
        <r>
          <rPr>
            <sz val="10"/>
            <color indexed="81"/>
            <rFont val="Tahoma"/>
            <family val="2"/>
          </rPr>
          <t xml:space="preserve">
This cost reflects the higher cost of the Houston Zone event</t>
        </r>
      </text>
    </comment>
    <comment ref="E40" authorId="0" shapeId="0" xr:uid="{B2B42B46-B0B8-49CF-84EA-2D0B983A0B9E}">
      <text>
        <r>
          <rPr>
            <b/>
            <sz val="10"/>
            <color indexed="81"/>
            <rFont val="Tahoma"/>
            <family val="2"/>
          </rPr>
          <t>gbren:</t>
        </r>
        <r>
          <rPr>
            <sz val="10"/>
            <color indexed="81"/>
            <rFont val="Tahoma"/>
            <family val="2"/>
          </rPr>
          <t xml:space="preserve">
Please see the notes on Zone travel and event costs to the right.</t>
        </r>
      </text>
    </comment>
    <comment ref="F40" authorId="0" shapeId="0" xr:uid="{D324C6F4-3E0F-481A-AFEE-750724F371C7}">
      <text>
        <r>
          <rPr>
            <b/>
            <sz val="10"/>
            <color indexed="81"/>
            <rFont val="Tahoma"/>
            <family val="2"/>
          </rPr>
          <t>gbren:</t>
        </r>
        <r>
          <rPr>
            <sz val="10"/>
            <color indexed="81"/>
            <rFont val="Tahoma"/>
            <family val="2"/>
          </rPr>
          <t xml:space="preserve">
Please see the notes on Zone travel and event costs to the right.</t>
        </r>
      </text>
    </comment>
    <comment ref="G40" authorId="0" shapeId="0" xr:uid="{E5F03EE1-5CA2-47E6-876B-AD870ABD64E3}">
      <text>
        <r>
          <rPr>
            <b/>
            <sz val="10"/>
            <color indexed="81"/>
            <rFont val="Tahoma"/>
            <family val="2"/>
          </rPr>
          <t>gbren:</t>
        </r>
        <r>
          <rPr>
            <sz val="10"/>
            <color indexed="81"/>
            <rFont val="Tahoma"/>
            <family val="2"/>
          </rPr>
          <t xml:space="preserve">
Please see the notes on Zone travel and event costs to the right.</t>
        </r>
      </text>
    </comment>
    <comment ref="H40" authorId="0" shapeId="0" xr:uid="{673053F2-689C-461A-9869-DB4A3F2CC144}">
      <text>
        <r>
          <rPr>
            <b/>
            <sz val="10"/>
            <color indexed="81"/>
            <rFont val="Tahoma"/>
            <family val="2"/>
          </rPr>
          <t>gbren:</t>
        </r>
        <r>
          <rPr>
            <sz val="10"/>
            <color indexed="81"/>
            <rFont val="Tahoma"/>
            <family val="2"/>
          </rPr>
          <t xml:space="preserve">
Please see the notes on Zone travel and event costs to the right.</t>
        </r>
      </text>
    </comment>
    <comment ref="C41" authorId="0" shapeId="0" xr:uid="{595D84A6-743B-4B0B-8B8D-E19B8A05894A}">
      <text>
        <r>
          <rPr>
            <b/>
            <sz val="10"/>
            <color indexed="81"/>
            <rFont val="Tahoma"/>
            <family val="2"/>
          </rPr>
          <t>gbren:</t>
        </r>
        <r>
          <rPr>
            <sz val="10"/>
            <color indexed="81"/>
            <rFont val="Tahoma"/>
            <family val="2"/>
          </rPr>
          <t xml:space="preserve">
This cost reflects the higher cost of the Houston Zone event</t>
        </r>
      </text>
    </comment>
    <comment ref="D41" authorId="0" shapeId="0" xr:uid="{E9B88BD6-73ED-4E86-B9DF-11265C484A2B}">
      <text>
        <r>
          <rPr>
            <b/>
            <sz val="10"/>
            <color indexed="81"/>
            <rFont val="Tahoma"/>
            <family val="2"/>
          </rPr>
          <t>gbren:</t>
        </r>
        <r>
          <rPr>
            <sz val="10"/>
            <color indexed="81"/>
            <rFont val="Tahoma"/>
            <family val="2"/>
          </rPr>
          <t xml:space="preserve">
This cost reflects the higher cost of the Houston Zone event</t>
        </r>
      </text>
    </comment>
    <comment ref="E41" authorId="0" shapeId="0" xr:uid="{51CB5D77-461E-4011-B791-A530255237D6}">
      <text>
        <r>
          <rPr>
            <b/>
            <sz val="10"/>
            <color indexed="81"/>
            <rFont val="Tahoma"/>
            <family val="2"/>
          </rPr>
          <t>gbren:</t>
        </r>
        <r>
          <rPr>
            <sz val="10"/>
            <color indexed="81"/>
            <rFont val="Tahoma"/>
            <family val="2"/>
          </rPr>
          <t xml:space="preserve">
Please see the notes on Zone travel and event costs to the right.</t>
        </r>
      </text>
    </comment>
    <comment ref="F41" authorId="0" shapeId="0" xr:uid="{79A0CDC5-0B8C-4CE5-8AB7-8AA2A92EB84F}">
      <text>
        <r>
          <rPr>
            <b/>
            <sz val="10"/>
            <color indexed="81"/>
            <rFont val="Tahoma"/>
            <family val="2"/>
          </rPr>
          <t>gbren:</t>
        </r>
        <r>
          <rPr>
            <sz val="10"/>
            <color indexed="81"/>
            <rFont val="Tahoma"/>
            <family val="2"/>
          </rPr>
          <t xml:space="preserve">
Please see the notes on Zone travel and event costs to the right.</t>
        </r>
      </text>
    </comment>
    <comment ref="G41" authorId="0" shapeId="0" xr:uid="{56EDD02F-B925-489A-B510-8C62FBBBE1BA}">
      <text>
        <r>
          <rPr>
            <b/>
            <sz val="10"/>
            <color indexed="81"/>
            <rFont val="Tahoma"/>
            <family val="2"/>
          </rPr>
          <t>gbren:</t>
        </r>
        <r>
          <rPr>
            <sz val="10"/>
            <color indexed="81"/>
            <rFont val="Tahoma"/>
            <family val="2"/>
          </rPr>
          <t xml:space="preserve">
Please see the notes on Zone travel and event costs to the right.</t>
        </r>
      </text>
    </comment>
    <comment ref="H41" authorId="0" shapeId="0" xr:uid="{E5C76D8F-368A-4018-AE80-54EBB2FC73C0}">
      <text>
        <r>
          <rPr>
            <b/>
            <sz val="10"/>
            <color indexed="81"/>
            <rFont val="Tahoma"/>
            <family val="2"/>
          </rPr>
          <t>gbren:</t>
        </r>
        <r>
          <rPr>
            <sz val="10"/>
            <color indexed="81"/>
            <rFont val="Tahoma"/>
            <family val="2"/>
          </rPr>
          <t xml:space="preserve">
Please see the notes on Zone travel and event costs to the right.</t>
        </r>
      </text>
    </comment>
    <comment ref="C42" authorId="0" shapeId="0" xr:uid="{8F1CEC0E-7F8C-4851-A1AD-AAB9AF34C728}">
      <text>
        <r>
          <rPr>
            <b/>
            <sz val="10"/>
            <color indexed="81"/>
            <rFont val="Tahoma"/>
            <family val="2"/>
          </rPr>
          <t>gbren:</t>
        </r>
        <r>
          <rPr>
            <sz val="10"/>
            <color indexed="81"/>
            <rFont val="Tahoma"/>
            <family val="2"/>
          </rPr>
          <t xml:space="preserve">
This cost reflects the higher cost of the Houston Zone event</t>
        </r>
      </text>
    </comment>
    <comment ref="D42" authorId="0" shapeId="0" xr:uid="{64AD1917-09E6-4BDB-81E6-8992B7C264C4}">
      <text>
        <r>
          <rPr>
            <b/>
            <sz val="10"/>
            <color indexed="81"/>
            <rFont val="Tahoma"/>
            <family val="2"/>
          </rPr>
          <t>gbren:</t>
        </r>
        <r>
          <rPr>
            <sz val="10"/>
            <color indexed="81"/>
            <rFont val="Tahoma"/>
            <family val="2"/>
          </rPr>
          <t xml:space="preserve">
This cost reflects the higher cost of the Houston Zone event</t>
        </r>
      </text>
    </comment>
    <comment ref="E42" authorId="0" shapeId="0" xr:uid="{A9CB6535-DF7A-47D2-838A-B0F7C0CA12CC}">
      <text>
        <r>
          <rPr>
            <b/>
            <sz val="10"/>
            <color indexed="81"/>
            <rFont val="Tahoma"/>
            <family val="2"/>
          </rPr>
          <t>gbren:</t>
        </r>
        <r>
          <rPr>
            <sz val="10"/>
            <color indexed="81"/>
            <rFont val="Tahoma"/>
            <family val="2"/>
          </rPr>
          <t xml:space="preserve">
Please see the notes on Zone travel and event costs to the right.</t>
        </r>
      </text>
    </comment>
    <comment ref="F42" authorId="0" shapeId="0" xr:uid="{1366A99C-F22B-4B4E-9F25-C749730D3902}">
      <text>
        <r>
          <rPr>
            <b/>
            <sz val="10"/>
            <color indexed="81"/>
            <rFont val="Tahoma"/>
            <family val="2"/>
          </rPr>
          <t>gbren:</t>
        </r>
        <r>
          <rPr>
            <sz val="10"/>
            <color indexed="81"/>
            <rFont val="Tahoma"/>
            <family val="2"/>
          </rPr>
          <t xml:space="preserve">
Please see the notes on Zone travel and event costs to the right.</t>
        </r>
      </text>
    </comment>
    <comment ref="G42" authorId="0" shapeId="0" xr:uid="{AF6C62C0-34AA-42A0-8C2B-AED29EA7789F}">
      <text>
        <r>
          <rPr>
            <b/>
            <sz val="10"/>
            <color indexed="81"/>
            <rFont val="Tahoma"/>
            <family val="2"/>
          </rPr>
          <t>gbren:</t>
        </r>
        <r>
          <rPr>
            <sz val="10"/>
            <color indexed="81"/>
            <rFont val="Tahoma"/>
            <family val="2"/>
          </rPr>
          <t xml:space="preserve">
Please see the notes on Zone travel and event costs to the right.</t>
        </r>
      </text>
    </comment>
    <comment ref="H42" authorId="0" shapeId="0" xr:uid="{24843565-22BB-46B1-BAC7-04B95389AFFA}">
      <text>
        <r>
          <rPr>
            <b/>
            <sz val="10"/>
            <color indexed="81"/>
            <rFont val="Tahoma"/>
            <family val="2"/>
          </rPr>
          <t>gbren:</t>
        </r>
        <r>
          <rPr>
            <sz val="10"/>
            <color indexed="81"/>
            <rFont val="Tahoma"/>
            <family val="2"/>
          </rPr>
          <t xml:space="preserve">
Please see the notes on Zone travel and event costs to the right.</t>
        </r>
      </text>
    </comment>
    <comment ref="C43" authorId="0" shapeId="0" xr:uid="{C86E3276-9591-4233-B7BF-0518B0F39FB0}">
      <text>
        <r>
          <rPr>
            <b/>
            <sz val="10"/>
            <color indexed="81"/>
            <rFont val="Tahoma"/>
            <family val="2"/>
          </rPr>
          <t>gbren:</t>
        </r>
        <r>
          <rPr>
            <sz val="10"/>
            <color indexed="81"/>
            <rFont val="Tahoma"/>
            <family val="2"/>
          </rPr>
          <t xml:space="preserve">
This cost reflects the higher cost of the Houston Zone event</t>
        </r>
      </text>
    </comment>
    <comment ref="D43" authorId="0" shapeId="0" xr:uid="{305B2B36-ED36-4B83-A11C-FD05123ADD14}">
      <text>
        <r>
          <rPr>
            <b/>
            <sz val="10"/>
            <color indexed="81"/>
            <rFont val="Tahoma"/>
            <family val="2"/>
          </rPr>
          <t>gbren:</t>
        </r>
        <r>
          <rPr>
            <sz val="10"/>
            <color indexed="81"/>
            <rFont val="Tahoma"/>
            <family val="2"/>
          </rPr>
          <t xml:space="preserve">
This cost reflects the higher cost of the Houston Zone event</t>
        </r>
      </text>
    </comment>
    <comment ref="E43" authorId="0" shapeId="0" xr:uid="{F13FEA0E-4B83-4EDA-8D73-27245F53CFD0}">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F43" authorId="0" shapeId="0" xr:uid="{EE44E133-5709-478F-8657-A64B5496C786}">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G43" authorId="0" shapeId="0" xr:uid="{EA763838-2B2B-4E5C-BB0F-7AB3EAC4B2FE}">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H43" authorId="0" shapeId="0" xr:uid="{5CA67B73-BF19-4403-9F63-0BD3D24950C2}">
      <text>
        <r>
          <rPr>
            <b/>
            <sz val="10"/>
            <color indexed="81"/>
            <rFont val="Tahoma"/>
            <family val="2"/>
          </rPr>
          <t>gbren:</t>
        </r>
        <r>
          <rPr>
            <sz val="10"/>
            <color indexed="81"/>
            <rFont val="Tahoma"/>
            <family val="2"/>
          </rPr>
          <t xml:space="preserve">
There is no defined future leader program at this year's Zone and to keep the budget as close to being balanced as possible, we are forgoing sending a future leader to Zone in the 22-23 year.
</t>
        </r>
      </text>
    </comment>
    <comment ref="F44" authorId="0" shapeId="0" xr:uid="{7D933E1C-1E08-4FE1-A48C-E857EBDE8398}">
      <text>
        <r>
          <rPr>
            <b/>
            <sz val="10"/>
            <color indexed="81"/>
            <rFont val="Tahoma"/>
            <family val="2"/>
          </rPr>
          <t>gbren:</t>
        </r>
        <r>
          <rPr>
            <sz val="10"/>
            <color indexed="81"/>
            <rFont val="Tahoma"/>
            <family val="2"/>
          </rPr>
          <t xml:space="preserve">
Please see the notes on Zone travel and event costs to the right.</t>
        </r>
      </text>
    </comment>
    <comment ref="G44" authorId="0" shapeId="0" xr:uid="{AC947584-EF3B-4913-AECC-04F85466189C}">
      <text>
        <r>
          <rPr>
            <b/>
            <sz val="10"/>
            <color indexed="81"/>
            <rFont val="Tahoma"/>
            <family val="2"/>
          </rPr>
          <t>gbren:</t>
        </r>
        <r>
          <rPr>
            <sz val="10"/>
            <color indexed="81"/>
            <rFont val="Tahoma"/>
            <family val="2"/>
          </rPr>
          <t xml:space="preserve">
The Zone has added content for the PI chairs and expects them to be in attendance. Please see the notes on Zone travel and event costs to the right.</t>
        </r>
      </text>
    </comment>
    <comment ref="H44" authorId="0" shapeId="0" xr:uid="{0386B5CA-50BB-4A25-857A-CB76A6FEF8D7}">
      <text>
        <r>
          <rPr>
            <b/>
            <sz val="10"/>
            <color indexed="81"/>
            <rFont val="Tahoma"/>
            <family val="2"/>
          </rPr>
          <t>gbren:</t>
        </r>
        <r>
          <rPr>
            <sz val="10"/>
            <color indexed="81"/>
            <rFont val="Tahoma"/>
            <family val="2"/>
          </rPr>
          <t xml:space="preserve">
Please see the notes on Zone travel and event costs to the right.</t>
        </r>
      </text>
    </comment>
    <comment ref="F45" authorId="0" shapeId="0" xr:uid="{44DCABE2-9A9A-47F7-B973-BDC221B5BE8D}">
      <text>
        <r>
          <rPr>
            <b/>
            <sz val="10"/>
            <color indexed="81"/>
            <rFont val="Tahoma"/>
            <family val="2"/>
          </rPr>
          <t>gbren:</t>
        </r>
        <r>
          <rPr>
            <sz val="10"/>
            <color indexed="81"/>
            <rFont val="Tahoma"/>
            <family val="2"/>
          </rPr>
          <t xml:space="preserve">
Please see the notes on Zone travel and event costs to the right.</t>
        </r>
      </text>
    </comment>
    <comment ref="G45" authorId="0" shapeId="0" xr:uid="{0D167180-5882-453D-981F-0A3C9DDD1AF5}">
      <text>
        <r>
          <rPr>
            <b/>
            <sz val="10"/>
            <color indexed="81"/>
            <rFont val="Tahoma"/>
            <family val="2"/>
          </rPr>
          <t>gbren:</t>
        </r>
        <r>
          <rPr>
            <sz val="10"/>
            <color indexed="81"/>
            <rFont val="Tahoma"/>
            <family val="2"/>
          </rPr>
          <t xml:space="preserve">
The Zone has added content for the Polio chairs and expects them to be in attendance. Please see the notes on Zone travel and event costs to the right.</t>
        </r>
      </text>
    </comment>
    <comment ref="H45" authorId="0" shapeId="0" xr:uid="{378DDA93-6716-4A23-B198-FA459036C66C}">
      <text>
        <r>
          <rPr>
            <b/>
            <sz val="10"/>
            <color indexed="81"/>
            <rFont val="Tahoma"/>
            <family val="2"/>
          </rPr>
          <t>gbren:</t>
        </r>
        <r>
          <rPr>
            <sz val="10"/>
            <color indexed="81"/>
            <rFont val="Tahoma"/>
            <family val="2"/>
          </rPr>
          <t xml:space="preserve">
Please see the notes on Zone travel and event costs to the right.</t>
        </r>
      </text>
    </comment>
    <comment ref="F46" authorId="0" shapeId="0" xr:uid="{ECDCC791-6009-42D6-9AC1-07571C2280B3}">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G46" authorId="0" shapeId="0" xr:uid="{DC833E57-CD2C-4630-8C64-95FF4E3EEDA4}">
      <text>
        <r>
          <rPr>
            <b/>
            <sz val="10"/>
            <color indexed="81"/>
            <rFont val="Tahoma"/>
            <family val="2"/>
          </rPr>
          <t>gbren:</t>
        </r>
        <r>
          <rPr>
            <sz val="10"/>
            <color indexed="81"/>
            <rFont val="Tahoma"/>
            <family val="2"/>
          </rPr>
          <t xml:space="preserve">
Rotary paid these cost last year.  Is currently not clear if the IS chair wiil be required to attend this year or if the costs will be offset.</t>
        </r>
      </text>
    </comment>
    <comment ref="E50" authorId="0" shapeId="0" xr:uid="{B75FEB08-AF02-4674-84BE-CBFAAF5B70CF}">
      <text>
        <r>
          <rPr>
            <b/>
            <sz val="10"/>
            <color indexed="81"/>
            <rFont val="Tahoma"/>
            <family val="2"/>
          </rPr>
          <t>gbren:</t>
        </r>
        <r>
          <rPr>
            <sz val="10"/>
            <color indexed="81"/>
            <rFont val="Tahoma"/>
            <family val="2"/>
          </rPr>
          <t xml:space="preserve">
DGE Barb Bartle and DGN Kathryn Schubert want to significantly ramp up committees at the District level to avoid the problems of having committees of one.  
They have requested, and the District Board agreed, that we would allocate additional committee funding as an experiment to support this directive.  </t>
        </r>
      </text>
    </comment>
    <comment ref="B51" authorId="0" shapeId="0" xr:uid="{41E79653-5536-4CA9-901E-636122853855}">
      <text>
        <r>
          <rPr>
            <b/>
            <sz val="10"/>
            <color indexed="81"/>
            <rFont val="Tahoma"/>
            <family val="2"/>
          </rPr>
          <t>gbren:</t>
        </r>
        <r>
          <rPr>
            <sz val="10"/>
            <color indexed="81"/>
            <rFont val="Tahoma"/>
            <family val="2"/>
          </rPr>
          <t xml:space="preserve">
In discussion with the Foundation chair it was agreed that that a 10% cut would not negatively impact the District Foundation team. </t>
        </r>
      </text>
    </comment>
    <comment ref="C51" authorId="0" shapeId="0" xr:uid="{1F051B1B-AB4D-4691-8E6A-65BB027C5F5E}">
      <text>
        <r>
          <rPr>
            <b/>
            <sz val="10"/>
            <color indexed="81"/>
            <rFont val="Tahoma"/>
            <family val="2"/>
          </rPr>
          <t xml:space="preserve">gbren:
</t>
        </r>
        <r>
          <rPr>
            <sz val="10"/>
            <color indexed="81"/>
            <rFont val="Tahoma"/>
            <family val="2"/>
          </rPr>
          <t>This is a reasonable adjustment to the Foundation budget</t>
        </r>
      </text>
    </comment>
    <comment ref="B52" authorId="0" shapeId="0" xr:uid="{DCC3AC00-FBA5-4FDA-8C19-37B71EB646E6}">
      <text>
        <r>
          <rPr>
            <b/>
            <sz val="9"/>
            <color indexed="81"/>
            <rFont val="Tahoma"/>
            <family val="2"/>
          </rPr>
          <t>gbren:</t>
        </r>
        <r>
          <rPr>
            <sz val="9"/>
            <color indexed="81"/>
            <rFont val="Tahoma"/>
            <family val="2"/>
          </rPr>
          <t xml:space="preserve">
We haven't used any budget dollars in this category in at least six years.  However, we are leaving this money in the budget to support our new membership chair.  If we don't use it, it provides some cushion in the budget.
</t>
        </r>
      </text>
    </comment>
    <comment ref="B53" authorId="0" shapeId="0" xr:uid="{91F351D6-9133-404C-B576-6FB496F292FE}">
      <text>
        <r>
          <rPr>
            <b/>
            <sz val="10"/>
            <color indexed="81"/>
            <rFont val="Tahoma"/>
            <family val="2"/>
          </rPr>
          <t>gbren:</t>
        </r>
        <r>
          <rPr>
            <sz val="10"/>
            <color indexed="81"/>
            <rFont val="Tahoma"/>
            <family val="2"/>
          </rPr>
          <t xml:space="preserve">
Because of the increased complexity of our District finances, we are now required to file a long form 990 return.  We should be able to keep the cost below $1,800, provided we complete a District conflict of interest policy prior to 6/30/19</t>
        </r>
      </text>
    </comment>
    <comment ref="F53" authorId="0" shapeId="0" xr:uid="{42A1EAB9-C2A2-4C1D-BDAB-9423BBB05ECC}">
      <text>
        <r>
          <rPr>
            <b/>
            <sz val="9"/>
            <color indexed="81"/>
            <rFont val="Tahoma"/>
            <family val="2"/>
          </rPr>
          <t>gbren:</t>
        </r>
        <r>
          <rPr>
            <sz val="9"/>
            <color indexed="81"/>
            <rFont val="Tahoma"/>
            <family val="2"/>
          </rPr>
          <t xml:space="preserve">
Eric Hamiliton with Hamilton CPA in Council Bluffs has been doing the review of our books at no cost for the last few years.  Our current CPA firm is charging us $2,200 a year for prepping our books.  Eric will do it for less than $1,000.    We have not finalized costs, yet, so I'm putting $1,000 in the budget as a placeholder.</t>
        </r>
      </text>
    </comment>
    <comment ref="G53" authorId="0" shapeId="0" xr:uid="{560E4F3B-A5B2-468C-9C25-BB2872C26AF2}">
      <text>
        <r>
          <rPr>
            <b/>
            <sz val="9"/>
            <color indexed="81"/>
            <rFont val="Tahoma"/>
            <family val="2"/>
          </rPr>
          <t>gbren:</t>
        </r>
        <r>
          <rPr>
            <sz val="9"/>
            <color indexed="81"/>
            <rFont val="Tahoma"/>
            <family val="2"/>
          </rPr>
          <t xml:space="preserve">
Eric Hamilton dropped off the face of the earth We need to find another CPA, but we've had estimates in the range of $1,500
</t>
        </r>
      </text>
    </comment>
    <comment ref="H53" authorId="0" shapeId="0" xr:uid="{880AD5F4-1D88-4007-9800-B79AD7770BF9}">
      <text>
        <r>
          <rPr>
            <b/>
            <sz val="9"/>
            <color indexed="81"/>
            <rFont val="Tahoma"/>
            <family val="2"/>
          </rPr>
          <t>gbren:</t>
        </r>
        <r>
          <rPr>
            <sz val="9"/>
            <color indexed="81"/>
            <rFont val="Tahoma"/>
            <family val="2"/>
          </rPr>
          <t xml:space="preserve">
Eric Hamilton dropped off the face of the earth We need to find another CPA, but we've had estimates in the range of $1,500
</t>
        </r>
      </text>
    </comment>
    <comment ref="B55" authorId="0" shapeId="0" xr:uid="{F4729B48-752F-4D20-925A-8BE310854702}">
      <text>
        <r>
          <rPr>
            <b/>
            <sz val="9"/>
            <color indexed="81"/>
            <rFont val="Tahoma"/>
            <family val="2"/>
          </rPr>
          <t>gbren:</t>
        </r>
        <r>
          <rPr>
            <sz val="9"/>
            <color indexed="81"/>
            <rFont val="Tahoma"/>
            <family val="2"/>
          </rPr>
          <t xml:space="preserve">
Again, club extension is important, but we haven't used this budget item in at least six years.  We are leaving this is budget to support club extension.  If we don't use it, it will provide some cushion in the budget.
</t>
        </r>
      </text>
    </comment>
    <comment ref="C55" authorId="0" shapeId="0" xr:uid="{1CEE04A7-4918-4429-A11C-364CB1287466}">
      <text>
        <r>
          <rPr>
            <b/>
            <sz val="10"/>
            <color indexed="81"/>
            <rFont val="Tahoma"/>
            <family val="2"/>
          </rPr>
          <t>gbren:</t>
        </r>
        <r>
          <rPr>
            <sz val="10"/>
            <color indexed="81"/>
            <rFont val="Tahoma"/>
            <family val="2"/>
          </rPr>
          <t xml:space="preserve">
Club extension is funding to use to help start new clubs.  There is a focus on doing this.  If not used, it's cushion in the budget
</t>
        </r>
      </text>
    </comment>
    <comment ref="D55" authorId="0" shapeId="0" xr:uid="{D7BFC849-92D2-45D9-A77B-44029F4E6E2C}">
      <text>
        <r>
          <rPr>
            <b/>
            <sz val="10"/>
            <color indexed="81"/>
            <rFont val="Tahoma"/>
            <family val="2"/>
          </rPr>
          <t>gbren:</t>
        </r>
        <r>
          <rPr>
            <sz val="10"/>
            <color indexed="81"/>
            <rFont val="Tahoma"/>
            <family val="2"/>
          </rPr>
          <t xml:space="preserve">
Club extension is funding to use to help start new clubs.  There is a focus on doing this.  If not used, it's cushion in the budget
</t>
        </r>
      </text>
    </comment>
    <comment ref="B56" authorId="0" shapeId="0" xr:uid="{0ED811F1-5557-4742-905B-63BC72E07625}">
      <text>
        <r>
          <rPr>
            <b/>
            <sz val="9"/>
            <color indexed="81"/>
            <rFont val="Tahoma"/>
            <family val="2"/>
          </rPr>
          <t>gbren:
F</t>
        </r>
        <r>
          <rPr>
            <sz val="9"/>
            <color indexed="81"/>
            <rFont val="Tahoma"/>
            <family val="2"/>
          </rPr>
          <t>or a number of years, the District has provided a $7,000 stipend to our Youth Exchange budget to help reduce the cost for students to  apply for Youth Exchange.  The current cost to apply for an Exchange is $5,000.  
This $7,000 stipend expense is one of the largest single line items in the District Budget.  We cannot, however adjust the stipend for the upcoming budget year because student application fees for Youth Exchange are set almost a year in advance.  That means that the fees for the upcoming Rotary/School year were published to applicants last September/October. 
We have discussed reducing the Stipend with Bob Rauner, our Youth Exchange chair, but that reduction will not occur until the 2020-2021 budget year due to the above mentioned timing for the Youth Exchange program.
We also felt that while we could have reduced the stipend to a lower amount this year and caused Youth Exchange to expend some of it's reserve cash, that cash is reserved for scholarships to needy students.  We felt that it was more appropriate for the District to absorb the cost from it's reserves in this transition year.</t>
        </r>
      </text>
    </comment>
    <comment ref="D56" authorId="0" shapeId="0" xr:uid="{CEAC02F2-ABE0-4A73-8450-F75FE90F3DB6}">
      <text>
        <r>
          <rPr>
            <b/>
            <sz val="10"/>
            <color indexed="81"/>
            <rFont val="Tahoma"/>
            <family val="2"/>
          </rPr>
          <t>gbren:</t>
        </r>
        <r>
          <rPr>
            <sz val="10"/>
            <color indexed="81"/>
            <rFont val="Tahoma"/>
            <family val="2"/>
          </rPr>
          <t xml:space="preserve">
We received word after this draft of the budget was finalized that RI is cancelling RYE exchanges for at least the first half of the 21-22 year.  We are leaving our contribution to the RYE program in the budget in case this changes.  </t>
        </r>
      </text>
    </comment>
    <comment ref="E56" authorId="0" shapeId="0" xr:uid="{38890646-1740-4045-A2FD-63705E13D571}">
      <text>
        <r>
          <rPr>
            <b/>
            <sz val="10"/>
            <color indexed="81"/>
            <rFont val="Tahoma"/>
            <family val="2"/>
          </rPr>
          <t>gbren:</t>
        </r>
        <r>
          <rPr>
            <sz val="10"/>
            <color indexed="81"/>
            <rFont val="Tahoma"/>
            <family val="2"/>
          </rPr>
          <t xml:space="preserve">
Because of held over funds in the RYE account, it is possible that RYE will not need the full seed funding the District normally provides to jump start the program and to help hold down the student costs.  </t>
        </r>
      </text>
    </comment>
    <comment ref="F56" authorId="0" shapeId="0" xr:uid="{5E79D408-D3F9-4882-A2E0-7384AE21E8CA}">
      <text>
        <r>
          <rPr>
            <b/>
            <sz val="10"/>
            <color indexed="81"/>
            <rFont val="Tahoma"/>
            <family val="2"/>
          </rPr>
          <t>gbren:</t>
        </r>
        <r>
          <rPr>
            <sz val="10"/>
            <color indexed="81"/>
            <rFont val="Tahoma"/>
            <family val="2"/>
          </rPr>
          <t xml:space="preserve">
The District provides these funds to the RYE program to help reduce the costs of Youth Exchange for our students.  Because this is a restart year for RYE after COVID, we're sending fewer students out.
That addresses this year…we will have to revisit this in future years as the program ramps back up.  </t>
        </r>
      </text>
    </comment>
    <comment ref="G56" authorId="0" shapeId="0" xr:uid="{373CF05D-55CC-4B84-9C55-5044D573B0C4}">
      <text>
        <r>
          <rPr>
            <b/>
            <sz val="10"/>
            <color indexed="81"/>
            <rFont val="Tahoma"/>
            <family val="2"/>
          </rPr>
          <t>gbren:</t>
        </r>
        <r>
          <rPr>
            <sz val="10"/>
            <color indexed="81"/>
            <rFont val="Tahoma"/>
            <family val="2"/>
          </rPr>
          <t xml:space="preserve">
The District provides these funds to the RYE program to help reduce the costs of Youth Exchange for our students.  Because this is a restart year for RYE after COVID, we're sending fewer students out.
Need to discuss this and what RYE's outbound plans are for the year
</t>
        </r>
      </text>
    </comment>
    <comment ref="H56" authorId="0" shapeId="0" xr:uid="{B6774994-18BF-4E87-9BB4-3A8350091346}">
      <text>
        <r>
          <rPr>
            <b/>
            <sz val="10"/>
            <color indexed="81"/>
            <rFont val="Tahoma"/>
            <family val="2"/>
          </rPr>
          <t>gbren:</t>
        </r>
        <r>
          <rPr>
            <sz val="10"/>
            <color indexed="81"/>
            <rFont val="Tahoma"/>
            <family val="2"/>
          </rPr>
          <t xml:space="preserve">
At current revenue levels, we cannot sustain higher seed amounts without cutting elsewhere in the budget
</t>
        </r>
      </text>
    </comment>
    <comment ref="B57" authorId="0" shapeId="0" xr:uid="{37C25AEA-5AAE-4361-925F-EF32367E5601}">
      <text>
        <r>
          <rPr>
            <b/>
            <sz val="9"/>
            <color indexed="81"/>
            <rFont val="Tahoma"/>
            <family val="2"/>
          </rPr>
          <t>gbren:</t>
        </r>
        <r>
          <rPr>
            <sz val="9"/>
            <color indexed="81"/>
            <rFont val="Tahoma"/>
            <family val="2"/>
          </rPr>
          <t xml:space="preserve">
Again, PR is important, but this budget item has not been used in six or more years. We hope it gets used by the PI chair to good effect, but if not it provides some cushion in the budget. 
</t>
        </r>
      </text>
    </comment>
    <comment ref="C61" authorId="0" shapeId="0" xr:uid="{78CB7F9B-E8F7-484E-BDC2-9A433789FF15}">
      <text>
        <r>
          <rPr>
            <b/>
            <sz val="10"/>
            <color indexed="81"/>
            <rFont val="Tahoma"/>
            <family val="2"/>
          </rPr>
          <t>gbren:</t>
        </r>
        <r>
          <rPr>
            <sz val="10"/>
            <color indexed="81"/>
            <rFont val="Tahoma"/>
            <family val="2"/>
          </rPr>
          <t xml:space="preserve">
This is the offsetting expense for revenue item 8.  It, combined with the $1.25 per member assessment in expense item F4 covers all training delivered by the District to Club leadership and replaces the traditional PETS/SETS/Assembly cost and revenue items.</t>
        </r>
      </text>
    </comment>
    <comment ref="D61" authorId="0" shapeId="0" xr:uid="{85F851A4-E0E8-4475-AF33-7CD67E2752AC}">
      <text>
        <r>
          <rPr>
            <b/>
            <sz val="10"/>
            <color indexed="81"/>
            <rFont val="Tahoma"/>
            <family val="2"/>
          </rPr>
          <t>gbren:</t>
        </r>
        <r>
          <rPr>
            <sz val="10"/>
            <color indexed="81"/>
            <rFont val="Tahoma"/>
            <family val="2"/>
          </rPr>
          <t xml:space="preserve">
This is the offsetting expense for revenue item 8.  It, combined with the $1.25 per member assessment in expense item F4 covers all training delivered by the District to Club leadership and replaces the traditional PETS/SETS/Assembly cost and revenue items.</t>
        </r>
      </text>
    </comment>
    <comment ref="E61" authorId="0" shapeId="0" xr:uid="{ACEF10F9-9D97-404A-BFB8-FDCF0487EEAB}">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F61" authorId="0" shapeId="0" xr:uid="{2A3618E9-F804-43D4-8D53-38F12BCF63E2}">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G61" authorId="0" shapeId="0" xr:uid="{CA83BB2A-8824-4C51-935B-5F72E351CAA4}">
      <text>
        <r>
          <rPr>
            <b/>
            <sz val="10"/>
            <color indexed="81"/>
            <rFont val="Tahoma"/>
            <family val="2"/>
          </rPr>
          <t>gbren:</t>
        </r>
        <r>
          <rPr>
            <sz val="10"/>
            <color indexed="81"/>
            <rFont val="Tahoma"/>
            <family val="2"/>
          </rPr>
          <t xml:space="preserve">
Each club is assessed $100 for leadership training, which is primarily for PETS.  There are currently 39 clubs in the District, so that nets $3,900.</t>
        </r>
      </text>
    </comment>
    <comment ref="H61" authorId="0" shapeId="0" xr:uid="{562CA18D-5E1F-4AFA-BDD9-7CCF1E728250}">
      <text>
        <r>
          <rPr>
            <b/>
            <sz val="10"/>
            <color indexed="81"/>
            <rFont val="Tahoma"/>
            <family val="2"/>
          </rPr>
          <t>gbren:</t>
        </r>
        <r>
          <rPr>
            <sz val="10"/>
            <color indexed="81"/>
            <rFont val="Tahoma"/>
            <family val="2"/>
          </rPr>
          <t xml:space="preserve">
Each club is assessed $100 for leadership training, which is primarily for PETS.  There are currently 38 clubs in the District, so that nets $3,800.</t>
        </r>
      </text>
    </comment>
    <comment ref="D62" authorId="0" shapeId="0" xr:uid="{09430D4B-CEF7-4B19-ACDB-8709B2B5BCA5}">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E62" authorId="0" shapeId="0" xr:uid="{62C57A94-4F40-427C-B49D-AC9AEDE45289}">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F62" authorId="0" shapeId="0" xr:uid="{5EFFC8DD-AA94-4705-997D-D42545CAEE7F}">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G62" authorId="0" shapeId="0" xr:uid="{F27FA249-EC3B-447B-B23F-C63C1A4DE3B5}">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H62" authorId="0" shapeId="0" xr:uid="{CC4CEE95-FEE4-4DCD-8A41-F3300390CABF}">
      <text>
        <r>
          <rPr>
            <b/>
            <sz val="10"/>
            <color indexed="81"/>
            <rFont val="Tahoma"/>
            <family val="2"/>
          </rPr>
          <t>gbren:</t>
        </r>
        <r>
          <rPr>
            <sz val="10"/>
            <color indexed="81"/>
            <rFont val="Tahoma"/>
            <family val="2"/>
          </rPr>
          <t xml:space="preserve">
$5.75 of the District Dues per member  is used for seed money for the District Conference.   Any Conference costs beyond this seed money must be paid by revenues/sponsorships for the Conference or personally by the DG chairing the Conference.</t>
        </r>
      </text>
    </comment>
    <comment ref="B63" authorId="1" shapeId="0" xr:uid="{D6E04571-5A4C-4DC1-8CBB-31FE0A824B60}">
      <text>
        <t>[Threaded comment]
Your version of Excel allows you to read this threaded comment; however, any edits to it will get removed if the file is opened in a newer version of Excel. Learn more: https://go.microsoft.com/fwlink/?linkid=870924
Comment:
    If we are changing to ORS instead of Assembly's, do we want to use this funding for ORS?</t>
      </text>
    </comment>
    <comment ref="C63" authorId="0" shapeId="0" xr:uid="{80E69E00-4C0C-496A-9F0C-B0E1C59C18AC}">
      <text>
        <r>
          <rPr>
            <b/>
            <sz val="10"/>
            <color indexed="81"/>
            <rFont val="Tahoma"/>
            <family val="2"/>
          </rPr>
          <t>gbren:</t>
        </r>
        <r>
          <rPr>
            <sz val="10"/>
            <color indexed="81"/>
            <rFont val="Tahoma"/>
            <family val="2"/>
          </rPr>
          <t xml:space="preserve">
See the note in items F1 above</t>
        </r>
      </text>
    </comment>
    <comment ref="D63" authorId="0" shapeId="0" xr:uid="{5A2F8D2D-5903-4034-853E-9AE093AD9AA7}">
      <text>
        <r>
          <rPr>
            <b/>
            <sz val="10"/>
            <color indexed="81"/>
            <rFont val="Tahoma"/>
            <family val="2"/>
          </rPr>
          <t>gbren:</t>
        </r>
        <r>
          <rPr>
            <sz val="10"/>
            <color indexed="81"/>
            <rFont val="Tahoma"/>
            <family val="2"/>
          </rPr>
          <t xml:space="preserve">
See the note in items F1 above</t>
        </r>
      </text>
    </comment>
    <comment ref="E63" authorId="0" shapeId="0" xr:uid="{8B1BE9BB-DF59-4110-9535-D0E96A209777}">
      <text>
        <r>
          <rPr>
            <b/>
            <sz val="10"/>
            <color indexed="81"/>
            <rFont val="Tahoma"/>
            <family val="2"/>
          </rPr>
          <t>gbren:</t>
        </r>
        <r>
          <rPr>
            <sz val="10"/>
            <color indexed="81"/>
            <rFont val="Tahoma"/>
            <family val="2"/>
          </rPr>
          <t xml:space="preserve">
See the note in items F1 above</t>
        </r>
      </text>
    </comment>
    <comment ref="F63" authorId="0" shapeId="0" xr:uid="{4EF9B8CF-23A9-47F5-9122-63AF3A96FDF8}">
      <text>
        <r>
          <rPr>
            <b/>
            <sz val="10"/>
            <color indexed="81"/>
            <rFont val="Tahoma"/>
            <family val="2"/>
          </rPr>
          <t>gbren:</t>
        </r>
        <r>
          <rPr>
            <sz val="10"/>
            <color indexed="81"/>
            <rFont val="Tahoma"/>
            <family val="2"/>
          </rPr>
          <t xml:space="preserve">
See the note in items F1 above</t>
        </r>
      </text>
    </comment>
    <comment ref="G63" authorId="0" shapeId="0" xr:uid="{8CA274B0-2991-48DB-AE7F-E4B2E0C6ED34}">
      <text>
        <r>
          <rPr>
            <b/>
            <sz val="10"/>
            <color indexed="81"/>
            <rFont val="Tahoma"/>
            <family val="2"/>
          </rPr>
          <t>gbren:</t>
        </r>
        <r>
          <rPr>
            <sz val="10"/>
            <color indexed="81"/>
            <rFont val="Tahoma"/>
            <family val="2"/>
          </rPr>
          <t xml:space="preserve">
See the note in items F1 above</t>
        </r>
      </text>
    </comment>
    <comment ref="H63" authorId="0" shapeId="0" xr:uid="{6611C57A-144C-4A09-B61F-6BDEAD60B778}">
      <text>
        <r>
          <rPr>
            <b/>
            <sz val="10"/>
            <color indexed="81"/>
            <rFont val="Tahoma"/>
            <family val="2"/>
          </rPr>
          <t xml:space="preserve">gbren:
</t>
        </r>
        <r>
          <rPr>
            <sz val="10"/>
            <color indexed="81"/>
            <rFont val="Tahoma"/>
            <family val="2"/>
          </rPr>
          <t xml:space="preserve">$1.25 of District Dues is allocated to leadership training for District and Club leaders (other than Presidents, which are covered by the Leadership Training Assessment)
</t>
        </r>
      </text>
    </comment>
    <comment ref="E64" authorId="0" shapeId="0" xr:uid="{31444AE0-D432-4053-9232-19C0C9B423FD}">
      <text>
        <r>
          <rPr>
            <b/>
            <sz val="10"/>
            <color indexed="81"/>
            <rFont val="Tahoma"/>
            <family val="2"/>
          </rPr>
          <t>gbren:</t>
        </r>
        <r>
          <rPr>
            <sz val="10"/>
            <color indexed="81"/>
            <rFont val="Tahoma"/>
            <family val="2"/>
          </rPr>
          <t xml:space="preserve">
DGE Barb Bartle and DGN Kathryn Schubert requested that we allocate money back in the budget to support District Team Training since we are moving back to physical events.  The District Board supported this request. </t>
        </r>
      </text>
    </comment>
    <comment ref="F64" authorId="0" shapeId="0" xr:uid="{1D73A6E4-CC25-400D-8F6D-984A222D58EB}">
      <text>
        <r>
          <rPr>
            <b/>
            <sz val="10"/>
            <color indexed="81"/>
            <rFont val="Tahoma"/>
            <family val="2"/>
          </rPr>
          <t>gbren:</t>
        </r>
        <r>
          <rPr>
            <sz val="10"/>
            <color indexed="81"/>
            <rFont val="Tahoma"/>
            <family val="2"/>
          </rPr>
          <t xml:space="preserve">
DGE Barb Bartle and DGN Kathryn Schubert requested that we allocate money back in the budget to support District Team Training.  We are including a pure budget amount of $400 and $600 from the District Leadership assessment.
</t>
        </r>
      </text>
    </comment>
    <comment ref="G64" authorId="0" shapeId="0" xr:uid="{9FFE9738-9393-4C85-8650-A88A8D65816C}">
      <text>
        <r>
          <rPr>
            <b/>
            <sz val="10"/>
            <color indexed="81"/>
            <rFont val="Tahoma"/>
            <family val="2"/>
          </rPr>
          <t>gbren:</t>
        </r>
        <r>
          <rPr>
            <sz val="10"/>
            <color indexed="81"/>
            <rFont val="Tahoma"/>
            <family val="2"/>
          </rPr>
          <t xml:space="preserve">
DGE Barb Bartle and DGN Kathryn Schubert requested that we allocate money back in the budget to support District Team Training.  We are including a pure budget amount of $400 and $600 from the District Leadership assessment.
</t>
        </r>
      </text>
    </comment>
    <comment ref="B65" authorId="0" shapeId="0" xr:uid="{482B1BA9-F228-4FB9-B635-7625FBA43CBD}">
      <text>
        <r>
          <rPr>
            <b/>
            <sz val="9"/>
            <color indexed="81"/>
            <rFont val="Tahoma"/>
            <family val="2"/>
          </rPr>
          <t>gbren:</t>
        </r>
        <r>
          <rPr>
            <sz val="9"/>
            <color indexed="81"/>
            <rFont val="Tahoma"/>
            <family val="2"/>
          </rPr>
          <t xml:space="preserve">
Our new Director Larry Dimmit has said that the assessment will only be $350.  We're reducing the budgeted assessment amount to $400 in case this is a one time occurance because of the Zone being held in Kansas City and the new Zone pairing as not fully transitioned.
</t>
        </r>
      </text>
    </comment>
    <comment ref="C65" authorId="0" shapeId="0" xr:uid="{6DB0734D-4013-44E1-A471-B7B507E89EE3}">
      <text>
        <r>
          <rPr>
            <b/>
            <sz val="10"/>
            <color indexed="81"/>
            <rFont val="Tahoma"/>
            <family val="2"/>
          </rPr>
          <t>gbren:</t>
        </r>
        <r>
          <rPr>
            <sz val="10"/>
            <color indexed="81"/>
            <rFont val="Tahoma"/>
            <family val="2"/>
          </rPr>
          <t xml:space="preserve">
We were actually assessed $300 last year, but we're not convinced the assessment will remain at $300.  </t>
        </r>
      </text>
    </comment>
    <comment ref="D65" authorId="0" shapeId="0" xr:uid="{729721E6-4539-4FA5-95E0-41F02514CEDC}">
      <text>
        <r>
          <rPr>
            <b/>
            <sz val="10"/>
            <color indexed="81"/>
            <rFont val="Tahoma"/>
            <family val="2"/>
          </rPr>
          <t>gbren:</t>
        </r>
        <r>
          <rPr>
            <sz val="10"/>
            <color indexed="81"/>
            <rFont val="Tahoma"/>
            <family val="2"/>
          </rPr>
          <t xml:space="preserve">
We were actually assessed $300 last year, but we're not convinced the assessment will remain at $300.  </t>
        </r>
      </text>
    </comment>
    <comment ref="F65" authorId="0" shapeId="0" xr:uid="{34BBD3B3-37F1-43BE-8BE2-102286A1971E}">
      <text>
        <r>
          <rPr>
            <b/>
            <sz val="9"/>
            <color indexed="81"/>
            <rFont val="Tahoma"/>
            <family val="2"/>
          </rPr>
          <t>gbren:</t>
        </r>
        <r>
          <rPr>
            <sz val="9"/>
            <color indexed="81"/>
            <rFont val="Tahoma"/>
            <family val="2"/>
          </rPr>
          <t xml:space="preserve">
We had been holding this at $400 to anticipate any price increases, but the Zone is holding the line</t>
        </r>
      </text>
    </comment>
    <comment ref="C71" authorId="0" shapeId="0" xr:uid="{28A472F2-5C42-4465-B968-B8D075517FC2}">
      <text>
        <r>
          <rPr>
            <b/>
            <sz val="10"/>
            <color indexed="81"/>
            <rFont val="Tahoma"/>
            <family val="2"/>
          </rPr>
          <t>gbren:</t>
        </r>
        <r>
          <rPr>
            <sz val="10"/>
            <color indexed="81"/>
            <rFont val="Tahoma"/>
            <family val="2"/>
          </rPr>
          <t xml:space="preserve">
This is an average of 17-19, 18-19 budget year numbers.  19-20 is being impacted by COVID and will depend heavily on whether the District Conference is impacted by social distancing</t>
        </r>
      </text>
    </comment>
    <comment ref="D71" authorId="0" shapeId="0" xr:uid="{35FDC945-57C2-4794-BF96-A3E2907CDA17}">
      <text>
        <r>
          <rPr>
            <b/>
            <sz val="10"/>
            <color indexed="81"/>
            <rFont val="Tahoma"/>
            <family val="2"/>
          </rPr>
          <t>gbren:</t>
        </r>
        <r>
          <rPr>
            <sz val="10"/>
            <color indexed="81"/>
            <rFont val="Tahoma"/>
            <family val="2"/>
          </rPr>
          <t xml:space="preserve">
This is an average of 17-19, 18-19 budget year numbers.  19-20 was impacted by COVID and 21-22 will depend heavily on impacts on face-to-face events due to COVID
</t>
        </r>
      </text>
    </comment>
    <comment ref="E71" authorId="0" shapeId="0" xr:uid="{600A2748-364C-4207-834B-66DFDAEEF4D2}">
      <text>
        <r>
          <rPr>
            <b/>
            <sz val="10"/>
            <color indexed="81"/>
            <rFont val="Tahoma"/>
            <family val="2"/>
          </rPr>
          <t>gbren:</t>
        </r>
        <r>
          <rPr>
            <sz val="10"/>
            <color indexed="81"/>
            <rFont val="Tahoma"/>
            <family val="2"/>
          </rPr>
          <t xml:space="preserve">
This is a rough projection based on moving back to physical events.  If the number is higher, it will be offset by charging convenience fees (as noted on revenue item #23 above)</t>
        </r>
      </text>
    </comment>
    <comment ref="F71" authorId="0" shapeId="0" xr:uid="{B76D3A58-2C10-494A-8AF5-C900CC997DD3}">
      <text>
        <r>
          <rPr>
            <b/>
            <sz val="10"/>
            <color indexed="81"/>
            <rFont val="Tahoma"/>
            <family val="2"/>
          </rPr>
          <t>gbren:</t>
        </r>
        <r>
          <rPr>
            <sz val="10"/>
            <color indexed="81"/>
            <rFont val="Tahoma"/>
            <family val="2"/>
          </rPr>
          <t xml:space="preserve">
This is a rough projection based on moving back to physical events.  If the number is higher, it will be offset by charging convenience fees (as noted on revenue item #23 above)</t>
        </r>
      </text>
    </comment>
    <comment ref="G71" authorId="0" shapeId="0" xr:uid="{2300607B-5569-4435-B016-C40374916CEE}">
      <text>
        <r>
          <rPr>
            <b/>
            <sz val="10"/>
            <color indexed="81"/>
            <rFont val="Tahoma"/>
            <family val="2"/>
          </rPr>
          <t>gbren:</t>
        </r>
        <r>
          <rPr>
            <sz val="10"/>
            <color indexed="81"/>
            <rFont val="Tahoma"/>
            <family val="2"/>
          </rPr>
          <t xml:space="preserve">
This is a rough projection based on moving back to physical events.  If the number is higher, it will be offset by charging convenience fees (as noted on revenue item #23 above)</t>
        </r>
      </text>
    </comment>
    <comment ref="C73" authorId="0" shapeId="0" xr:uid="{B74C089A-27CC-4E79-866E-606A7884B724}">
      <text>
        <r>
          <rPr>
            <b/>
            <sz val="10"/>
            <color indexed="81"/>
            <rFont val="Tahoma"/>
            <family val="2"/>
          </rPr>
          <t>gbren:</t>
        </r>
        <r>
          <rPr>
            <sz val="10"/>
            <color indexed="81"/>
            <rFont val="Tahoma"/>
            <family val="2"/>
          </rPr>
          <t xml:space="preserve">
We are going to clean out the storage locker and move items to someone's home. </t>
        </r>
      </text>
    </comment>
    <comment ref="D73" authorId="0" shapeId="0" xr:uid="{27CB15D5-A660-4013-9E0B-546CB9A09BD7}">
      <text>
        <r>
          <rPr>
            <b/>
            <sz val="10"/>
            <color indexed="81"/>
            <rFont val="Tahoma"/>
            <family val="2"/>
          </rPr>
          <t>gbren:</t>
        </r>
        <r>
          <rPr>
            <sz val="10"/>
            <color indexed="81"/>
            <rFont val="Tahoma"/>
            <family val="2"/>
          </rPr>
          <t xml:space="preserve">
We are going to clean out the storage locker and move items to someone's home. </t>
        </r>
      </text>
    </comment>
    <comment ref="B74" authorId="0" shapeId="0" xr:uid="{CE9F1F79-C39A-4F41-82C9-5087FBA062EF}">
      <text>
        <r>
          <rPr>
            <b/>
            <sz val="10"/>
            <color indexed="81"/>
            <rFont val="Tahoma"/>
            <family val="2"/>
          </rPr>
          <t>gbren:</t>
        </r>
        <r>
          <rPr>
            <sz val="10"/>
            <color indexed="81"/>
            <rFont val="Tahoma"/>
            <family val="2"/>
          </rPr>
          <t xml:space="preserve">
GoToMeeting/Webinar has become a critical tool for the District.  It has allowed us to reduce the number of face-to-face meetings we need to have and provides the ability to do training such as Grants Management seminars on line.  
We will look at other options over the next year to see if we can reduce this cost, however, we need something that provides a mechanism for on-line voting as GoToWebinar does.   This is an important mechanism to support on-line District Meetings. 
For this year, the renewal cost of GoToMeeting has increased.</t>
        </r>
      </text>
    </comment>
    <comment ref="C74" authorId="0" shapeId="0" xr:uid="{9087F90F-ECA9-4E91-8325-BE0C3359CD85}">
      <text>
        <r>
          <rPr>
            <b/>
            <sz val="10"/>
            <color indexed="81"/>
            <rFont val="Tahoma"/>
            <family val="2"/>
          </rPr>
          <t>gbren:</t>
        </r>
        <r>
          <rPr>
            <sz val="10"/>
            <color indexed="81"/>
            <rFont val="Tahoma"/>
            <family val="2"/>
          </rPr>
          <t xml:space="preserve">
Reduced to reflect lower costs for replacing GoToMeeting with Zoom</t>
        </r>
      </text>
    </comment>
    <comment ref="D74" authorId="0" shapeId="0" xr:uid="{11961A19-CBAB-40AC-8D96-D0FF09FFCF65}">
      <text>
        <r>
          <rPr>
            <b/>
            <sz val="10"/>
            <color indexed="81"/>
            <rFont val="Tahoma"/>
            <family val="2"/>
          </rPr>
          <t>gbren:</t>
        </r>
        <r>
          <rPr>
            <sz val="10"/>
            <color indexed="81"/>
            <rFont val="Tahoma"/>
            <family val="2"/>
          </rPr>
          <t xml:space="preserve">
Reduced to reflect lower costs for replacing GoToMeeting with Zoom</t>
        </r>
      </text>
    </comment>
    <comment ref="E74" authorId="0" shapeId="0" xr:uid="{80A7F8C1-2811-4ABF-B7BB-3BCD04F8355B}">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F74" authorId="0" shapeId="0" xr:uid="{85F6DEC1-AA77-4194-838F-6B6031722089}">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G74" authorId="0" shapeId="0" xr:uid="{D1791D45-431D-4F6C-8C95-9B91C7398AA8}">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H74" authorId="0" shapeId="0" xr:uid="{E3DE4442-17A9-4AF1-BF76-82FE63A08941}">
      <text>
        <r>
          <rPr>
            <b/>
            <sz val="10"/>
            <color indexed="81"/>
            <rFont val="Tahoma"/>
            <family val="2"/>
          </rPr>
          <t>gbren:</t>
        </r>
        <r>
          <rPr>
            <sz val="10"/>
            <color indexed="81"/>
            <rFont val="Tahoma"/>
            <family val="2"/>
          </rPr>
          <t xml:space="preserve">
This covers two subscriptions to Zoom, one of which includes Webinar services.  This allows for two concurrent web meetings and to hold a webinar as one of the sessions
</t>
        </r>
      </text>
    </comment>
    <comment ref="C75" authorId="0" shapeId="0" xr:uid="{F5A3E1B2-8434-40D8-A049-3C9D76C3A654}">
      <text>
        <r>
          <rPr>
            <b/>
            <sz val="10"/>
            <color indexed="81"/>
            <rFont val="Tahoma"/>
            <family val="2"/>
          </rPr>
          <t>gbren:</t>
        </r>
        <r>
          <rPr>
            <sz val="10"/>
            <color indexed="81"/>
            <rFont val="Tahoma"/>
            <family val="2"/>
          </rPr>
          <t xml:space="preserve">
IVFC Dues are the annual fee we pay to be part of the Club Visioning program</t>
        </r>
      </text>
    </comment>
    <comment ref="D75" authorId="0" shapeId="0" xr:uid="{5D392845-B41C-416E-98DD-1FA327F990AC}">
      <text>
        <r>
          <rPr>
            <b/>
            <sz val="10"/>
            <color indexed="81"/>
            <rFont val="Tahoma"/>
            <family val="2"/>
          </rPr>
          <t>gbren:</t>
        </r>
        <r>
          <rPr>
            <sz val="10"/>
            <color indexed="81"/>
            <rFont val="Tahoma"/>
            <family val="2"/>
          </rPr>
          <t xml:space="preserve">
IVFC Dues are the annual fee we pay to be part of the Club Visioning program</t>
        </r>
      </text>
    </comment>
    <comment ref="F75" authorId="0" shapeId="0" xr:uid="{1955780D-F685-4CB9-A06B-C4EE13C05C8F}">
      <text>
        <r>
          <rPr>
            <b/>
            <sz val="9"/>
            <color indexed="81"/>
            <rFont val="Tahoma"/>
            <family val="2"/>
          </rPr>
          <t>gbren:</t>
        </r>
        <r>
          <rPr>
            <sz val="9"/>
            <color indexed="81"/>
            <rFont val="Tahoma"/>
            <family val="2"/>
          </rPr>
          <t xml:space="preserve">
These dues are required to be part of the Visioning process.</t>
        </r>
      </text>
    </comment>
    <comment ref="G75" authorId="0" shapeId="0" xr:uid="{ECEFB52D-05DA-487B-B2C8-4C225BA83230}">
      <text>
        <r>
          <rPr>
            <b/>
            <sz val="9"/>
            <color indexed="81"/>
            <rFont val="Tahoma"/>
            <family val="2"/>
          </rPr>
          <t>gbren:</t>
        </r>
        <r>
          <rPr>
            <sz val="9"/>
            <color indexed="81"/>
            <rFont val="Tahoma"/>
            <family val="2"/>
          </rPr>
          <t xml:space="preserve">
These dues are required to be part of the Visioning process.</t>
        </r>
      </text>
    </comment>
    <comment ref="H75" authorId="0" shapeId="0" xr:uid="{9E20AE9B-E4F2-49EA-A9FF-70608BA66383}">
      <text>
        <r>
          <rPr>
            <b/>
            <sz val="9"/>
            <color indexed="81"/>
            <rFont val="Tahoma"/>
            <family val="2"/>
          </rPr>
          <t>gbren:</t>
        </r>
        <r>
          <rPr>
            <sz val="9"/>
            <color indexed="81"/>
            <rFont val="Tahoma"/>
            <family val="2"/>
          </rPr>
          <t xml:space="preserve">
These dues are required to be part of the Visioning process.</t>
        </r>
      </text>
    </comment>
    <comment ref="B76" authorId="0" shapeId="0" xr:uid="{07A6F930-E9B4-4306-B0A9-265475F04CB4}">
      <text>
        <r>
          <rPr>
            <b/>
            <sz val="10"/>
            <color indexed="81"/>
            <rFont val="Tahoma"/>
            <family val="2"/>
          </rPr>
          <t>gbren:</t>
        </r>
        <r>
          <rPr>
            <sz val="10"/>
            <color indexed="81"/>
            <rFont val="Tahoma"/>
            <family val="2"/>
          </rPr>
          <t xml:space="preserve">
We have reduced the cost of doing a Newsletter because it is now published through the District website and takes considerably less time to generate.  We are also limiting the frequency of the newsletter to no more than six times per year.</t>
        </r>
      </text>
    </comment>
    <comment ref="B77" authorId="0" shapeId="0" xr:uid="{0BE6C075-676B-4892-937C-FCE5C8442173}">
      <text>
        <r>
          <rPr>
            <b/>
            <sz val="10"/>
            <color indexed="81"/>
            <rFont val="Tahoma"/>
            <family val="2"/>
          </rPr>
          <t>gbren:</t>
        </r>
        <r>
          <rPr>
            <sz val="10"/>
            <color indexed="81"/>
            <rFont val="Tahoma"/>
            <family val="2"/>
          </rPr>
          <t xml:space="preserve">
We have reduced the cost of doing a Newsletter because it is now published through the District website and takes considerably less time to generate.  We are also limiting the frequency of the newsletter to no more than six times per year.</t>
        </r>
      </text>
    </comment>
    <comment ref="B78" authorId="0" shapeId="0" xr:uid="{433C3126-30CC-4BF5-A962-1D3B7FF32730}">
      <text>
        <r>
          <rPr>
            <b/>
            <sz val="10"/>
            <color indexed="81"/>
            <rFont val="Tahoma"/>
            <family val="2"/>
          </rPr>
          <t>gbren:</t>
        </r>
        <r>
          <rPr>
            <sz val="10"/>
            <color indexed="81"/>
            <rFont val="Tahoma"/>
            <family val="2"/>
          </rPr>
          <t xml:space="preserve">
Based on review of DG support costs over the last five years, we reached two conclusions:
1.  Many items that were included in DG support were really for support of clubs or club-related aspects of using ClubRunner.  As a result, we moved that portion of the budget to more appropriate categories.
2.  We are expecting future DG's to be more literate in the use of the tools that we have available.  This will reduce reliance on paid support.  If a DG is not comfortable with using the tools, we will have a training and mentoring program in place to help resolve the knowledge gap.</t>
        </r>
      </text>
    </comment>
    <comment ref="B79" authorId="0" shapeId="0" xr:uid="{DB735A4B-A7DC-43FD-A1D7-63029BBA4BDC}">
      <text>
        <r>
          <rPr>
            <b/>
            <sz val="10"/>
            <color indexed="81"/>
            <rFont val="Tahoma"/>
            <family val="2"/>
          </rPr>
          <t>gbren:</t>
        </r>
        <r>
          <rPr>
            <sz val="10"/>
            <color indexed="81"/>
            <rFont val="Tahoma"/>
            <family val="2"/>
          </rPr>
          <t xml:space="preserve">
What is true of the DG costs is also true for the DGE costs.  We have adjusted accordingly.</t>
        </r>
      </text>
    </comment>
    <comment ref="B82" authorId="0" shapeId="0" xr:uid="{21D868BF-3AA9-43E8-9908-F917D95ED844}">
      <text>
        <r>
          <rPr>
            <b/>
            <sz val="10"/>
            <color indexed="81"/>
            <rFont val="Tahoma"/>
            <family val="2"/>
          </rPr>
          <t>gbren:</t>
        </r>
        <r>
          <rPr>
            <sz val="10"/>
            <color indexed="81"/>
            <rFont val="Tahoma"/>
            <family val="2"/>
          </rPr>
          <t xml:space="preserve">
Evaluation of ongoing costs shows that $750 is a more appropriate budget amount going forward</t>
        </r>
      </text>
    </comment>
    <comment ref="B83" authorId="0" shapeId="0" xr:uid="{9AEE6A94-FC92-4C51-B031-A1673373BBDD}">
      <text>
        <r>
          <rPr>
            <b/>
            <sz val="10"/>
            <color indexed="81"/>
            <rFont val="Tahoma"/>
            <family val="2"/>
          </rPr>
          <t>gbren:</t>
        </r>
        <r>
          <rPr>
            <sz val="10"/>
            <color indexed="81"/>
            <rFont val="Tahoma"/>
            <family val="2"/>
          </rPr>
          <t xml:space="preserve">
We reduced this budget item because some portion of these costs were really used to support club use of the District Website.  As a result, dollars where shifted from here to the new category of "Club Support."</t>
        </r>
      </text>
    </comment>
    <comment ref="C83" authorId="0" shapeId="0" xr:uid="{39D222AF-F083-4253-B1E9-5624456E4E03}">
      <text>
        <r>
          <rPr>
            <b/>
            <sz val="10"/>
            <color indexed="81"/>
            <rFont val="Tahoma"/>
            <family val="2"/>
          </rPr>
          <t>gbren:</t>
        </r>
        <r>
          <rPr>
            <sz val="10"/>
            <color indexed="81"/>
            <rFont val="Tahoma"/>
            <family val="2"/>
          </rPr>
          <t xml:space="preserve">
It appears from current trends that Club Support is where the majority of time should be focused, so we reallocated from Website admin to club support</t>
        </r>
      </text>
    </comment>
    <comment ref="B84" authorId="0" shapeId="0" xr:uid="{8EA8BF7D-986D-4467-8F2A-CC7B83D3CBFF}">
      <text>
        <r>
          <rPr>
            <b/>
            <sz val="10"/>
            <color indexed="81"/>
            <rFont val="Tahoma"/>
            <family val="2"/>
          </rPr>
          <t>gbren:</t>
        </r>
        <r>
          <rPr>
            <sz val="10"/>
            <color indexed="81"/>
            <rFont val="Tahoma"/>
            <family val="2"/>
          </rPr>
          <t xml:space="preserve">
We created this new category because it was apparent that a number of time entries recorded in other categories were really more about club support than the category they were recorded under. </t>
        </r>
      </text>
    </comment>
    <comment ref="C84" authorId="0" shapeId="0" xr:uid="{274CB328-4483-4094-95FD-82AFF3E2A378}">
      <text>
        <r>
          <rPr>
            <b/>
            <sz val="10"/>
            <color indexed="81"/>
            <rFont val="Tahoma"/>
            <family val="2"/>
          </rPr>
          <t>gbren:</t>
        </r>
        <r>
          <rPr>
            <sz val="10"/>
            <color indexed="81"/>
            <rFont val="Tahoma"/>
            <family val="2"/>
          </rPr>
          <t xml:space="preserve">
See the comment above for Admin Website</t>
        </r>
      </text>
    </comment>
    <comment ref="B88" authorId="0" shapeId="0" xr:uid="{FC4BBD45-C492-4B12-A377-C2B65F156D67}">
      <text>
        <r>
          <rPr>
            <b/>
            <sz val="10"/>
            <color indexed="81"/>
            <rFont val="Tahoma"/>
            <family val="2"/>
          </rPr>
          <t>gbren:</t>
        </r>
        <r>
          <rPr>
            <sz val="10"/>
            <color indexed="81"/>
            <rFont val="Tahoma"/>
            <family val="2"/>
          </rPr>
          <t xml:space="preserve">
ClubRunner was included in DG expenses until the 2018-2019 budget year.</t>
        </r>
      </text>
    </comment>
    <comment ref="F89" authorId="0" shapeId="0" xr:uid="{47DF2F15-3E8B-4D88-91CD-F01F93A619F6}">
      <text>
        <r>
          <rPr>
            <b/>
            <sz val="9"/>
            <color indexed="81"/>
            <rFont val="Tahoma"/>
            <family val="2"/>
          </rPr>
          <t>gbren:</t>
        </r>
        <r>
          <rPr>
            <sz val="9"/>
            <color indexed="81"/>
            <rFont val="Tahoma"/>
            <family val="2"/>
          </rPr>
          <t xml:space="preserve">
See note to the right
</t>
        </r>
      </text>
    </comment>
    <comment ref="G89" authorId="0" shapeId="0" xr:uid="{4D6A4150-F454-4A9A-B33D-5C0AF5B5E61E}">
      <text>
        <r>
          <rPr>
            <b/>
            <sz val="9"/>
            <color indexed="81"/>
            <rFont val="Tahoma"/>
            <family val="2"/>
          </rPr>
          <t>gbren:</t>
        </r>
        <r>
          <rPr>
            <sz val="9"/>
            <color indexed="81"/>
            <rFont val="Tahoma"/>
            <family val="2"/>
          </rPr>
          <t xml:space="preserve">
See note to the right
</t>
        </r>
      </text>
    </comment>
    <comment ref="H89" authorId="0" shapeId="0" xr:uid="{83EBF4F9-5C7F-4033-947A-639D53A1CF0E}">
      <text>
        <r>
          <rPr>
            <b/>
            <sz val="9"/>
            <color indexed="81"/>
            <rFont val="Tahoma"/>
            <family val="2"/>
          </rPr>
          <t>gbren:</t>
        </r>
        <r>
          <rPr>
            <sz val="9"/>
            <color indexed="81"/>
            <rFont val="Tahoma"/>
            <family val="2"/>
          </rPr>
          <t xml:space="preserve">
See note to the right
</t>
        </r>
      </text>
    </comment>
    <comment ref="F90" authorId="0" shapeId="0" xr:uid="{D058017F-C216-441C-8C67-9EF3B5F6F612}">
      <text>
        <r>
          <rPr>
            <b/>
            <sz val="9"/>
            <color indexed="81"/>
            <rFont val="Tahoma"/>
            <family val="2"/>
          </rPr>
          <t>gbren:</t>
        </r>
        <r>
          <rPr>
            <sz val="9"/>
            <color indexed="81"/>
            <rFont val="Tahoma"/>
            <family val="2"/>
          </rPr>
          <t xml:space="preserve">
See Note to the right</t>
        </r>
      </text>
    </comment>
    <comment ref="G90" authorId="0" shapeId="0" xr:uid="{36AFC716-D3FA-4626-9E15-4BCCEA6340F3}">
      <text>
        <r>
          <rPr>
            <b/>
            <sz val="9"/>
            <color indexed="81"/>
            <rFont val="Tahoma"/>
            <family val="2"/>
          </rPr>
          <t>gbren:</t>
        </r>
        <r>
          <rPr>
            <sz val="9"/>
            <color indexed="81"/>
            <rFont val="Tahoma"/>
            <family val="2"/>
          </rPr>
          <t xml:space="preserve">
See Note to the right</t>
        </r>
      </text>
    </comment>
    <comment ref="H90" authorId="0" shapeId="0" xr:uid="{96463790-DCEE-4267-A428-40FF3AE9A86D}">
      <text>
        <r>
          <rPr>
            <b/>
            <sz val="9"/>
            <color indexed="81"/>
            <rFont val="Tahoma"/>
            <family val="2"/>
          </rPr>
          <t>gbren:</t>
        </r>
        <r>
          <rPr>
            <sz val="9"/>
            <color indexed="81"/>
            <rFont val="Tahoma"/>
            <family val="2"/>
          </rPr>
          <t xml:space="preserve">
See Note to the right</t>
        </r>
      </text>
    </comment>
    <comment ref="C91" authorId="0" shapeId="0" xr:uid="{9439FBD1-8A4C-4EF3-9B82-158107A600E7}">
      <text>
        <r>
          <rPr>
            <b/>
            <sz val="10"/>
            <color indexed="81"/>
            <rFont val="Tahoma"/>
            <family val="2"/>
          </rPr>
          <t>gbren:</t>
        </r>
        <r>
          <rPr>
            <sz val="10"/>
            <color indexed="81"/>
            <rFont val="Tahoma"/>
            <family val="2"/>
          </rPr>
          <t xml:space="preserve">
This reflects that fact that even with increased use of ACH and electronic billing, we send out between 125-150 pieces of mail per year related to the financial operation of the District.</t>
        </r>
      </text>
    </comment>
    <comment ref="D91" authorId="0" shapeId="0" xr:uid="{F2A36855-6A29-4ADF-AB2E-BAA11232A833}">
      <text>
        <r>
          <rPr>
            <b/>
            <sz val="10"/>
            <color indexed="81"/>
            <rFont val="Tahoma"/>
            <family val="2"/>
          </rPr>
          <t>gbren:</t>
        </r>
        <r>
          <rPr>
            <sz val="10"/>
            <color indexed="81"/>
            <rFont val="Tahoma"/>
            <family val="2"/>
          </rPr>
          <t xml:space="preserve">
This reflects that fact that even with increased use of ACH and electronic billing, we send out between 125-150 pieces of mail per year related to the financial operation of the District.</t>
        </r>
      </text>
    </comment>
    <comment ref="B100" authorId="0" shapeId="0" xr:uid="{A9E7AA34-6304-49FC-8E40-238F5E3E3DDE}">
      <text>
        <r>
          <rPr>
            <b/>
            <sz val="10"/>
            <color indexed="81"/>
            <rFont val="Tahoma"/>
            <family val="2"/>
          </rPr>
          <t>gbren:</t>
        </r>
        <r>
          <rPr>
            <sz val="10"/>
            <color indexed="81"/>
            <rFont val="Tahoma"/>
            <family val="2"/>
          </rPr>
          <t xml:space="preserve">
The net effect of our budget changes for the 2019-2020 year is to reduce the overall budget by 17% from 2017-2018 and 14.75% from 2018-2019.    
This is, however, not enough.   As this item shows, we're projecting a need to draw $4,200 from District reserves.  We believe that the budget has potential cushion of $3,500, but we it is prudent to plan on not relying on that possibility. 
Getting the budget fully balanced will require additional budget cuts if revenues do not increase.  We are looking at reducing training for District leaders and not supporting the costs for spouses to attend training events as some of the options to further reduce costs.</t>
        </r>
      </text>
    </comment>
    <comment ref="C100" authorId="0" shapeId="0" xr:uid="{423BCE0F-5264-4E4C-A4F9-3328A5C8A6A7}">
      <text>
        <r>
          <rPr>
            <b/>
            <sz val="10"/>
            <color indexed="81"/>
            <rFont val="Tahoma"/>
            <family val="2"/>
          </rPr>
          <t>gbren:</t>
        </r>
        <r>
          <rPr>
            <sz val="10"/>
            <color indexed="81"/>
            <rFont val="Tahoma"/>
            <family val="2"/>
          </rPr>
          <t xml:space="preserve">
Because the increase in dues this year is balanced out by the projected starting membership for the 20-21 year and our costs are up to factors we cannot control, the projected draw against reserves is slightly up for the 20-21 year.  
In the 21-22 year, DG and Non-DG training and Director-related costs will drop by approximately $3,000 at the same time that we have the second $1 dues increase per member, so the 21-22 budget should be in balance. </t>
        </r>
      </text>
    </comment>
    <comment ref="D100" authorId="0" shapeId="0" xr:uid="{B245CF3C-D0EE-416D-A0C7-1046C7F959B9}">
      <text>
        <r>
          <rPr>
            <b/>
            <sz val="10"/>
            <color indexed="81"/>
            <rFont val="Tahoma"/>
            <family val="2"/>
          </rPr>
          <t>gbren:</t>
        </r>
        <r>
          <rPr>
            <sz val="10"/>
            <color indexed="81"/>
            <rFont val="Tahoma"/>
            <family val="2"/>
          </rPr>
          <t xml:space="preserve">
Because the dues are being held at $35 per member and membership is projected at 1,800, the current projected budget results in a $5,925 deficit.  However, it is unlikely that the Youth Exchange seed money of $7,000 will be used this year and there is other slack in the budget.  
Unless unexpected events occur, the budget should be in surplus, not deficit.  
If 21-22 begins a return to normalcy and we project the 22-23 budget as a normal year, we will be raising the dues to the original projected $38/member as originally planned which—at 1,800 members would result in a budget within several hundred dollars of breakeven without any additional cuts.  We have discussed cutting the Youth Exchange seed money to $5,000, but would prefer not to do that unless it absolutely necessary.</t>
        </r>
      </text>
    </comment>
  </commentList>
</comments>
</file>

<file path=xl/sharedStrings.xml><?xml version="1.0" encoding="utf-8"?>
<sst xmlns="http://schemas.openxmlformats.org/spreadsheetml/2006/main" count="130" uniqueCount="105">
  <si>
    <t>TOTAL EXPENSE</t>
  </si>
  <si>
    <t xml:space="preserve">   10. District Team Training Seminar</t>
  </si>
  <si>
    <t xml:space="preserve">     8.  IVFC Dues</t>
  </si>
  <si>
    <t xml:space="preserve">    10.  Drop Box</t>
  </si>
  <si>
    <t xml:space="preserve">   22. District Assembly</t>
  </si>
  <si>
    <t xml:space="preserve">    11.  Club Runner Foundation Module</t>
  </si>
  <si>
    <t xml:space="preserve">     8. Zone Institute Assessment</t>
  </si>
  <si>
    <t>G. GENERAL</t>
  </si>
  <si>
    <t xml:space="preserve">    12.  Club Runner</t>
  </si>
  <si>
    <t>Total Revenue</t>
  </si>
  <si>
    <t>From District Reserves</t>
  </si>
  <si>
    <t>A. District Governor Support</t>
  </si>
  <si>
    <t xml:space="preserve">     1. DG Allowance</t>
  </si>
  <si>
    <t xml:space="preserve">     4. R.I. Expense Allowance</t>
  </si>
  <si>
    <t xml:space="preserve">     5. DG Zone Institute</t>
  </si>
  <si>
    <t xml:space="preserve">     Sub Total</t>
  </si>
  <si>
    <t>B. District Governor Elect Support</t>
  </si>
  <si>
    <t>C. Other District Officers</t>
  </si>
  <si>
    <t xml:space="preserve">     1. Secretary</t>
  </si>
  <si>
    <t xml:space="preserve">     2. Treasurer</t>
  </si>
  <si>
    <t xml:space="preserve">     3. Assistant Governors</t>
  </si>
  <si>
    <t xml:space="preserve">     4. DGN Early Expense Allowance</t>
  </si>
  <si>
    <t>E. District Committees/Programs</t>
  </si>
  <si>
    <t xml:space="preserve">     1. District Committees</t>
  </si>
  <si>
    <t xml:space="preserve">     2. Foundation Committees</t>
  </si>
  <si>
    <t xml:space="preserve">     3. Membership Committee</t>
  </si>
  <si>
    <t xml:space="preserve">     5. Cadwallader Award Committee</t>
  </si>
  <si>
    <t xml:space="preserve">     8. Club Extensions</t>
  </si>
  <si>
    <t xml:space="preserve">     9. District Youth Exchange</t>
  </si>
  <si>
    <t xml:space="preserve">   Sub Total</t>
  </si>
  <si>
    <t>F. District Meeting Support</t>
  </si>
  <si>
    <t xml:space="preserve">     5. District Team Training Seminar</t>
  </si>
  <si>
    <t xml:space="preserve">     9. World Community Service</t>
  </si>
  <si>
    <t>REVENUE BUDGET</t>
  </si>
  <si>
    <t xml:space="preserve">     2.  RI Expense Allowance</t>
  </si>
  <si>
    <t xml:space="preserve">     4. Tax/Review Committee</t>
  </si>
  <si>
    <t xml:space="preserve">     1. Misc</t>
  </si>
  <si>
    <t xml:space="preserve">     2. Credit Card Fees</t>
  </si>
  <si>
    <t xml:space="preserve">     3. Zone Training Membership Chair</t>
  </si>
  <si>
    <t xml:space="preserve">     4. Zone Training Foundation Chair</t>
  </si>
  <si>
    <t xml:space="preserve">     5. Zone Training District Trainer</t>
  </si>
  <si>
    <t xml:space="preserve">     6. Zone Training Future District Leaders</t>
  </si>
  <si>
    <t xml:space="preserve">   11. Interest Income</t>
  </si>
  <si>
    <t xml:space="preserve">   15. Miscellaneous</t>
  </si>
  <si>
    <t xml:space="preserve">     4. Rent</t>
  </si>
  <si>
    <t>EXPENSE BUDGET</t>
  </si>
  <si>
    <t xml:space="preserve">     1. DGE Early Expense Allowance</t>
  </si>
  <si>
    <t xml:space="preserve">     3. Insurance-Bond</t>
  </si>
  <si>
    <t xml:space="preserve">     9. a. Administration Newsletter</t>
  </si>
  <si>
    <t xml:space="preserve">         b. Administration DG</t>
  </si>
  <si>
    <t xml:space="preserve">         c. Administration    DGE</t>
  </si>
  <si>
    <t xml:space="preserve">         d. Administration Asst Govs</t>
  </si>
  <si>
    <t xml:space="preserve">         e. Administration Committees</t>
  </si>
  <si>
    <t xml:space="preserve">         f.  Administration Meetings</t>
  </si>
  <si>
    <t xml:space="preserve">         g. Administration Website</t>
  </si>
  <si>
    <t xml:space="preserve">     3. District Conference  (members x $5.75)</t>
  </si>
  <si>
    <t>Budget Area/Item</t>
  </si>
  <si>
    <t>2019-20 3rd Draft</t>
  </si>
  <si>
    <t xml:space="preserve">         h. Club Support</t>
  </si>
  <si>
    <t>2020-21</t>
  </si>
  <si>
    <t>Projected Members</t>
  </si>
  <si>
    <t>Total Admin</t>
  </si>
  <si>
    <t xml:space="preserve"> </t>
  </si>
  <si>
    <t xml:space="preserve">     3. DGE R.I. Convention</t>
  </si>
  <si>
    <t xml:space="preserve">     5. DGN  Zone</t>
  </si>
  <si>
    <t xml:space="preserve">     1.  Dues   (Members x Dues Rate</t>
  </si>
  <si>
    <t>Dues Rate</t>
  </si>
  <si>
    <t xml:space="preserve">     8. Leadership Training Assessment</t>
  </si>
  <si>
    <t xml:space="preserve">     4. Leadership Training  (members x $1.25)</t>
  </si>
  <si>
    <t xml:space="preserve">   23.  Credit Card Convenience Fees</t>
  </si>
  <si>
    <t xml:space="preserve">     9. Adminstration</t>
  </si>
  <si>
    <t xml:space="preserve">     6. Director Nomination for Zone 29</t>
  </si>
  <si>
    <t>D.  Training (Non DG)</t>
  </si>
  <si>
    <t xml:space="preserve">     1. Leadership Training Assessment </t>
  </si>
  <si>
    <t>2021-2022</t>
  </si>
  <si>
    <t xml:space="preserve">     2. DGE ZONE</t>
  </si>
  <si>
    <t>Hotel</t>
  </si>
  <si>
    <t>Registration</t>
  </si>
  <si>
    <t>total</t>
  </si>
  <si>
    <t>Projected Event Costs</t>
  </si>
  <si>
    <t>NOTE:  All travel costs are estimated high for budget purposes</t>
  </si>
  <si>
    <t>2022-2023</t>
  </si>
  <si>
    <t xml:space="preserve">   15. Public Image Committee  Expense</t>
  </si>
  <si>
    <t>Travel</t>
  </si>
  <si>
    <t xml:space="preserve">     6.  Web conferencing software</t>
  </si>
  <si>
    <t>2023-2024</t>
  </si>
  <si>
    <t xml:space="preserve">    14. Postage</t>
  </si>
  <si>
    <t xml:space="preserve">     7.  Public Image</t>
  </si>
  <si>
    <t xml:space="preserve">     8.  Polio Chair</t>
  </si>
  <si>
    <t xml:space="preserve">     9.  International Service</t>
  </si>
  <si>
    <t xml:space="preserve">    13. QuickBooks Online (District Books)</t>
  </si>
  <si>
    <t xml:space="preserve">    13.A QuickBooks Online (Foundation Books)</t>
  </si>
  <si>
    <r>
      <rPr>
        <b/>
        <i/>
        <sz val="10"/>
        <rFont val="Arial"/>
        <family val="2"/>
      </rPr>
      <t>QuickBooks transition</t>
    </r>
    <r>
      <rPr>
        <sz val="10"/>
        <rFont val="Arial"/>
        <family val="2"/>
      </rPr>
      <t xml:space="preserve">
Intuit-the creator of QuickBooks-has been requiring a subscription for the Desktop version for the last couple of years and we have included it as a DG expense, which is a dodge since we haven't created a budget account for it yet.  
While it is possible for us to buy QuickBooks from a reseller other then Intuit and not pay for a subscription, we don't get updates and would need to  purchase a new copy the next time Intuit upgrades (they do this every three years.
The support contract for the District and District Foundation copies now costs more than the desktop subscription, so it's time for us to budget for these costs and migrate to Online.
One additional benefit of doing this will be to simplfy the transition when Treasurer's transition, as all the data will reside in the cloud. </t>
    </r>
  </si>
  <si>
    <t>Estimated…still need to find new CPA for 990's</t>
  </si>
  <si>
    <t>Increased costs to produce award</t>
  </si>
  <si>
    <t>Profit/Loss</t>
  </si>
  <si>
    <t>Profit/Loss and Reserves</t>
  </si>
  <si>
    <t>2024-2025</t>
  </si>
  <si>
    <t>2025-2026</t>
  </si>
  <si>
    <t>Notes on 2025 Zone Institute in Minneapolis</t>
  </si>
  <si>
    <t>The DGN attends 3 days/4 nights at Zone</t>
  </si>
  <si>
    <t>The chairs attend 3 days/4 nights of Zone and costs assume arrival on Wednesday evening and returning Sunday afternoon</t>
  </si>
  <si>
    <t>Current economy class costs to Minneapolis are between $300-350.   Cost for an uber to and from the airport would be around $70.   Cost to drive to Minneapolis (at the standard rate) would be  $477.  Parking is supposed to be free at our location..  The cost I'm showing also includes an Uber fare to and from the airport and includes some cushion for price changes.  As a result, I'm using $500 as the budget number
I am making assumptions on the hotel and registration, since they haven't been announced yet. Registrations have been fairly stable, but the hotel is a crapshoot right now.  Zone has been shortened to three days, but the departures won't be until Sunday morning so basically everyone is 3 days/4 nights
I'm also assuming that the reduced training times for the DGE and DGN classes will be consistent with last year</t>
  </si>
  <si>
    <t>Break even point in members for the budget</t>
  </si>
  <si>
    <t>The DGE attends 3 days at Zone and at least 5 days at international convention.   For convention I have budgeted based on the most expensive hotels in the area of the venue and on United Economy Basic airfares..both padded for price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</si>
</sst>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18" x14ac:knownFonts="1">
    <font>
      <sz val="10"/>
      <name val="Arial"/>
    </font>
    <font>
      <sz val="11"/>
      <color theme="1"/>
      <name val="Calibri"/>
      <family val="2"/>
      <scheme val="minor"/>
    </font>
    <font>
      <sz val="10"/>
      <name val="Arial"/>
      <family val="2"/>
    </font>
    <font>
      <b/>
      <sz val="10"/>
      <name val="Arial"/>
      <family val="2"/>
    </font>
    <font>
      <sz val="10"/>
      <name val="Calibri"/>
      <family val="2"/>
      <scheme val="minor"/>
    </font>
    <font>
      <sz val="9"/>
      <color indexed="81"/>
      <name val="Tahoma"/>
      <family val="2"/>
    </font>
    <font>
      <b/>
      <sz val="9"/>
      <color indexed="81"/>
      <name val="Tahoma"/>
      <family val="2"/>
    </font>
    <font>
      <b/>
      <sz val="10"/>
      <color theme="0"/>
      <name val="Calibri"/>
      <family val="2"/>
      <scheme val="minor"/>
    </font>
    <font>
      <b/>
      <sz val="10"/>
      <name val="Calibri"/>
      <family val="2"/>
      <scheme val="minor"/>
    </font>
    <font>
      <b/>
      <sz val="10"/>
      <color rgb="FFC00000"/>
      <name val="Calibri"/>
      <family val="2"/>
      <scheme val="minor"/>
    </font>
    <font>
      <sz val="10"/>
      <color indexed="81"/>
      <name val="Tahoma"/>
      <family val="2"/>
    </font>
    <font>
      <b/>
      <sz val="10"/>
      <color indexed="81"/>
      <name val="Tahoma"/>
      <family val="2"/>
    </font>
    <font>
      <b/>
      <sz val="10"/>
      <color rgb="FF00B050"/>
      <name val="Calibri"/>
      <family val="2"/>
      <scheme val="minor"/>
    </font>
    <font>
      <b/>
      <sz val="10"/>
      <color rgb="FFC00000"/>
      <name val="Arial"/>
      <family val="2"/>
    </font>
    <font>
      <b/>
      <sz val="10"/>
      <color rgb="FF00B050"/>
      <name val="Arial"/>
      <family val="2"/>
    </font>
    <font>
      <sz val="10"/>
      <color theme="1"/>
      <name val="Calibri"/>
      <family val="2"/>
      <scheme val="minor"/>
    </font>
    <font>
      <sz val="10"/>
      <color theme="0"/>
      <name val="Calibri"/>
      <family val="2"/>
      <scheme val="minor"/>
    </font>
    <font>
      <b/>
      <i/>
      <sz val="10"/>
      <name val="Arial"/>
      <family val="2"/>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right/>
      <top style="medium">
        <color auto="1"/>
      </top>
      <bottom/>
      <diagonal/>
    </border>
  </borders>
  <cellStyleXfs count="3">
    <xf numFmtId="0" fontId="0" fillId="0" borderId="0"/>
    <xf numFmtId="44" fontId="2" fillId="0" borderId="0" applyFont="0" applyFill="0" applyBorder="0" applyAlignment="0" applyProtection="0"/>
    <xf numFmtId="0" fontId="1" fillId="0" borderId="0"/>
  </cellStyleXfs>
  <cellXfs count="47">
    <xf numFmtId="0" fontId="0" fillId="0" borderId="0" xfId="0"/>
    <xf numFmtId="0" fontId="3" fillId="0" borderId="0" xfId="0" applyFont="1"/>
    <xf numFmtId="0" fontId="2" fillId="0" borderId="0" xfId="0" applyFont="1"/>
    <xf numFmtId="44" fontId="0" fillId="0" borderId="0" xfId="0" applyNumberFormat="1"/>
    <xf numFmtId="0" fontId="7" fillId="2" borderId="0" xfId="0" applyFont="1" applyFill="1" applyAlignment="1">
      <alignment vertical="top" wrapText="1"/>
    </xf>
    <xf numFmtId="0" fontId="7" fillId="2" borderId="0" xfId="0" applyFont="1" applyFill="1" applyAlignment="1">
      <alignment horizontal="center" vertical="top" wrapText="1"/>
    </xf>
    <xf numFmtId="0" fontId="8" fillId="0" borderId="0" xfId="0" applyFont="1"/>
    <xf numFmtId="44" fontId="4" fillId="0" borderId="0" xfId="1" applyFont="1"/>
    <xf numFmtId="0" fontId="4" fillId="0" borderId="0" xfId="0" applyFont="1"/>
    <xf numFmtId="44" fontId="4" fillId="0" borderId="0" xfId="1" applyFont="1" applyProtection="1">
      <protection locked="0"/>
    </xf>
    <xf numFmtId="0" fontId="8" fillId="0" borderId="1" xfId="0" applyFont="1" applyBorder="1"/>
    <xf numFmtId="44" fontId="8" fillId="0" borderId="1" xfId="1" applyFont="1" applyBorder="1"/>
    <xf numFmtId="44" fontId="8" fillId="0" borderId="0" xfId="1" applyFont="1"/>
    <xf numFmtId="44" fontId="9" fillId="0" borderId="0" xfId="1" applyFont="1" applyProtection="1">
      <protection locked="0"/>
    </xf>
    <xf numFmtId="10" fontId="0" fillId="0" borderId="0" xfId="0" applyNumberFormat="1"/>
    <xf numFmtId="44" fontId="4" fillId="0" borderId="1" xfId="1" applyFont="1" applyBorder="1"/>
    <xf numFmtId="3" fontId="8" fillId="0" borderId="0" xfId="0" applyNumberFormat="1" applyFont="1" applyAlignment="1">
      <alignment horizontal="right" vertical="top"/>
    </xf>
    <xf numFmtId="0" fontId="4" fillId="0" borderId="0" xfId="0" applyFont="1" applyAlignment="1">
      <alignment horizontal="right"/>
    </xf>
    <xf numFmtId="0" fontId="4" fillId="0" borderId="0" xfId="0" applyFont="1" applyAlignment="1">
      <alignment horizontal="left" vertical="top" wrapText="1"/>
    </xf>
    <xf numFmtId="164" fontId="8" fillId="0" borderId="0" xfId="0" applyNumberFormat="1" applyFont="1" applyAlignment="1">
      <alignment horizontal="right" vertical="top"/>
    </xf>
    <xf numFmtId="44" fontId="12" fillId="0" borderId="0" xfId="1" applyFont="1" applyProtection="1">
      <protection locked="0"/>
    </xf>
    <xf numFmtId="3" fontId="13" fillId="0" borderId="0" xfId="0" applyNumberFormat="1" applyFont="1" applyAlignment="1">
      <alignment horizontal="right" vertical="top"/>
    </xf>
    <xf numFmtId="44" fontId="12" fillId="0" borderId="0" xfId="1" applyFont="1"/>
    <xf numFmtId="44" fontId="9" fillId="0" borderId="0" xfId="1" applyFont="1"/>
    <xf numFmtId="164" fontId="14" fillId="0" borderId="0" xfId="0" applyNumberFormat="1" applyFont="1" applyAlignment="1">
      <alignment horizontal="right" vertical="top"/>
    </xf>
    <xf numFmtId="165" fontId="15" fillId="0" borderId="0" xfId="1" applyNumberFormat="1" applyFont="1" applyProtection="1">
      <protection locked="0"/>
    </xf>
    <xf numFmtId="165" fontId="15" fillId="0" borderId="0" xfId="0" applyNumberFormat="1" applyFont="1"/>
    <xf numFmtId="3" fontId="3" fillId="0" borderId="0" xfId="0" applyNumberFormat="1" applyFont="1" applyAlignment="1">
      <alignment horizontal="right" vertical="top"/>
    </xf>
    <xf numFmtId="164" fontId="13" fillId="0" borderId="0" xfId="0" applyNumberFormat="1" applyFont="1" applyAlignment="1">
      <alignment horizontal="right" vertical="top"/>
    </xf>
    <xf numFmtId="0" fontId="17" fillId="0" borderId="0" xfId="0" applyFont="1"/>
    <xf numFmtId="44" fontId="8" fillId="0" borderId="0" xfId="1" applyFont="1" applyProtection="1">
      <protection locked="0"/>
    </xf>
    <xf numFmtId="0" fontId="13" fillId="0" borderId="0" xfId="0" applyFont="1"/>
    <xf numFmtId="165" fontId="9" fillId="0" borderId="0" xfId="1" applyNumberFormat="1" applyFont="1" applyProtection="1">
      <protection locked="0"/>
    </xf>
    <xf numFmtId="0" fontId="2" fillId="0" borderId="0" xfId="0" applyFont="1" applyAlignment="1">
      <alignment wrapText="1"/>
    </xf>
    <xf numFmtId="165" fontId="2" fillId="0" borderId="0" xfId="0" applyNumberFormat="1" applyFont="1"/>
    <xf numFmtId="165" fontId="0" fillId="0" borderId="0" xfId="0" applyNumberFormat="1"/>
    <xf numFmtId="0" fontId="0" fillId="0" borderId="0" xfId="0" applyAlignment="1">
      <alignment vertical="top"/>
    </xf>
    <xf numFmtId="44" fontId="2" fillId="0" borderId="0" xfId="0" applyNumberFormat="1" applyFont="1" applyAlignment="1">
      <alignment vertical="top" wrapText="1"/>
    </xf>
    <xf numFmtId="39" fontId="3" fillId="0" borderId="0" xfId="0" applyNumberFormat="1" applyFont="1"/>
    <xf numFmtId="0" fontId="2" fillId="0" borderId="0" xfId="0" applyFont="1" applyAlignment="1">
      <alignment vertical="top" wrapText="1"/>
    </xf>
    <xf numFmtId="0" fontId="0" fillId="0" borderId="0" xfId="0"/>
    <xf numFmtId="0" fontId="17"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16" fillId="2" borderId="0" xfId="0" applyFont="1" applyFill="1" applyAlignment="1">
      <alignment horizontal="center" vertical="top"/>
    </xf>
  </cellXfs>
  <cellStyles count="3">
    <cellStyle name="Currency" xfId="1" builtinId="4"/>
    <cellStyle name="Normal" xfId="0" builtinId="0"/>
    <cellStyle name="Normal 2" xfId="2" xr:uid="{342170D5-3260-4B5D-9D0F-CF58D1FAE0B4}"/>
  </cellStyles>
  <dxfs count="1">
    <dxf>
      <font>
        <color rgb="FF9C0006"/>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247055</xdr:colOff>
      <xdr:row>25</xdr:row>
      <xdr:rowOff>11905</xdr:rowOff>
    </xdr:from>
    <xdr:to>
      <xdr:col>8</xdr:col>
      <xdr:colOff>523484</xdr:colOff>
      <xdr:row>25</xdr:row>
      <xdr:rowOff>148828</xdr:rowOff>
    </xdr:to>
    <xdr:sp macro="" textlink="">
      <xdr:nvSpPr>
        <xdr:cNvPr id="3" name="Arrow: Left 2">
          <a:extLst>
            <a:ext uri="{FF2B5EF4-FFF2-40B4-BE49-F238E27FC236}">
              <a16:creationId xmlns:a16="http://schemas.microsoft.com/office/drawing/2014/main" id="{C263AF3A-5CE5-4E30-8002-7E773ABB14B0}"/>
            </a:ext>
          </a:extLst>
        </xdr:cNvPr>
        <xdr:cNvSpPr/>
      </xdr:nvSpPr>
      <xdr:spPr>
        <a:xfrm>
          <a:off x="8683483" y="4262281"/>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238812</xdr:colOff>
      <xdr:row>26</xdr:row>
      <xdr:rowOff>9524</xdr:rowOff>
    </xdr:from>
    <xdr:to>
      <xdr:col>8</xdr:col>
      <xdr:colOff>531727</xdr:colOff>
      <xdr:row>26</xdr:row>
      <xdr:rowOff>154613</xdr:rowOff>
    </xdr:to>
    <xdr:sp macro="" textlink="">
      <xdr:nvSpPr>
        <xdr:cNvPr id="4" name="Arrow: Left 3">
          <a:extLst>
            <a:ext uri="{FF2B5EF4-FFF2-40B4-BE49-F238E27FC236}">
              <a16:creationId xmlns:a16="http://schemas.microsoft.com/office/drawing/2014/main" id="{0D1CC61A-7CD9-4D07-A980-8CFB88B3BBAD}"/>
            </a:ext>
          </a:extLst>
        </xdr:cNvPr>
        <xdr:cNvSpPr/>
      </xdr:nvSpPr>
      <xdr:spPr>
        <a:xfrm>
          <a:off x="8675240" y="4423187"/>
          <a:ext cx="292915" cy="14508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247055</xdr:colOff>
      <xdr:row>20</xdr:row>
      <xdr:rowOff>5953</xdr:rowOff>
    </xdr:from>
    <xdr:to>
      <xdr:col>8</xdr:col>
      <xdr:colOff>523484</xdr:colOff>
      <xdr:row>20</xdr:row>
      <xdr:rowOff>125016</xdr:rowOff>
    </xdr:to>
    <xdr:sp macro="" textlink="">
      <xdr:nvSpPr>
        <xdr:cNvPr id="5" name="Arrow: Left 4">
          <a:extLst>
            <a:ext uri="{FF2B5EF4-FFF2-40B4-BE49-F238E27FC236}">
              <a16:creationId xmlns:a16="http://schemas.microsoft.com/office/drawing/2014/main" id="{00103CB0-FC03-4C82-8784-3C07707BFD3C}"/>
            </a:ext>
          </a:extLst>
        </xdr:cNvPr>
        <xdr:cNvSpPr/>
      </xdr:nvSpPr>
      <xdr:spPr>
        <a:xfrm>
          <a:off x="8683483" y="3439901"/>
          <a:ext cx="276429" cy="11906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247055</xdr:colOff>
      <xdr:row>34</xdr:row>
      <xdr:rowOff>17859</xdr:rowOff>
    </xdr:from>
    <xdr:to>
      <xdr:col>8</xdr:col>
      <xdr:colOff>523484</xdr:colOff>
      <xdr:row>34</xdr:row>
      <xdr:rowOff>154782</xdr:rowOff>
    </xdr:to>
    <xdr:sp macro="" textlink="">
      <xdr:nvSpPr>
        <xdr:cNvPr id="6" name="Arrow: Left 5">
          <a:extLst>
            <a:ext uri="{FF2B5EF4-FFF2-40B4-BE49-F238E27FC236}">
              <a16:creationId xmlns:a16="http://schemas.microsoft.com/office/drawing/2014/main" id="{F79168C2-E590-4452-8CEE-6B6C4A8EDC3F}"/>
            </a:ext>
          </a:extLst>
        </xdr:cNvPr>
        <xdr:cNvSpPr/>
      </xdr:nvSpPr>
      <xdr:spPr>
        <a:xfrm>
          <a:off x="8683483" y="5737807"/>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247055</xdr:colOff>
      <xdr:row>39</xdr:row>
      <xdr:rowOff>0</xdr:rowOff>
    </xdr:from>
    <xdr:to>
      <xdr:col>8</xdr:col>
      <xdr:colOff>523484</xdr:colOff>
      <xdr:row>39</xdr:row>
      <xdr:rowOff>136923</xdr:rowOff>
    </xdr:to>
    <xdr:sp macro="" textlink="">
      <xdr:nvSpPr>
        <xdr:cNvPr id="7" name="Arrow: Left 6">
          <a:extLst>
            <a:ext uri="{FF2B5EF4-FFF2-40B4-BE49-F238E27FC236}">
              <a16:creationId xmlns:a16="http://schemas.microsoft.com/office/drawing/2014/main" id="{19E98351-B9A9-41E8-9D9A-011025574A84}"/>
            </a:ext>
          </a:extLst>
        </xdr:cNvPr>
        <xdr:cNvSpPr/>
      </xdr:nvSpPr>
      <xdr:spPr>
        <a:xfrm>
          <a:off x="8683483" y="6536376"/>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247055</xdr:colOff>
      <xdr:row>40</xdr:row>
      <xdr:rowOff>0</xdr:rowOff>
    </xdr:from>
    <xdr:to>
      <xdr:col>8</xdr:col>
      <xdr:colOff>523484</xdr:colOff>
      <xdr:row>40</xdr:row>
      <xdr:rowOff>136923</xdr:rowOff>
    </xdr:to>
    <xdr:sp macro="" textlink="">
      <xdr:nvSpPr>
        <xdr:cNvPr id="8" name="Arrow: Left 7">
          <a:extLst>
            <a:ext uri="{FF2B5EF4-FFF2-40B4-BE49-F238E27FC236}">
              <a16:creationId xmlns:a16="http://schemas.microsoft.com/office/drawing/2014/main" id="{D0C93486-87C3-4634-AFE4-A06AC438FB1E}"/>
            </a:ext>
          </a:extLst>
        </xdr:cNvPr>
        <xdr:cNvSpPr/>
      </xdr:nvSpPr>
      <xdr:spPr>
        <a:xfrm>
          <a:off x="8683483" y="6699663"/>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247055</xdr:colOff>
      <xdr:row>41</xdr:row>
      <xdr:rowOff>0</xdr:rowOff>
    </xdr:from>
    <xdr:to>
      <xdr:col>8</xdr:col>
      <xdr:colOff>523484</xdr:colOff>
      <xdr:row>41</xdr:row>
      <xdr:rowOff>136923</xdr:rowOff>
    </xdr:to>
    <xdr:sp macro="" textlink="">
      <xdr:nvSpPr>
        <xdr:cNvPr id="9" name="Arrow: Left 8">
          <a:extLst>
            <a:ext uri="{FF2B5EF4-FFF2-40B4-BE49-F238E27FC236}">
              <a16:creationId xmlns:a16="http://schemas.microsoft.com/office/drawing/2014/main" id="{2F2E2702-8702-490B-A223-8A12B68D49FC}"/>
            </a:ext>
          </a:extLst>
        </xdr:cNvPr>
        <xdr:cNvSpPr/>
      </xdr:nvSpPr>
      <xdr:spPr>
        <a:xfrm>
          <a:off x="8683483" y="6862948"/>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247055</xdr:colOff>
      <xdr:row>43</xdr:row>
      <xdr:rowOff>23658</xdr:rowOff>
    </xdr:from>
    <xdr:to>
      <xdr:col>8</xdr:col>
      <xdr:colOff>523484</xdr:colOff>
      <xdr:row>43</xdr:row>
      <xdr:rowOff>160581</xdr:rowOff>
    </xdr:to>
    <xdr:sp macro="" textlink="">
      <xdr:nvSpPr>
        <xdr:cNvPr id="2" name="Arrow: Left 1">
          <a:extLst>
            <a:ext uri="{FF2B5EF4-FFF2-40B4-BE49-F238E27FC236}">
              <a16:creationId xmlns:a16="http://schemas.microsoft.com/office/drawing/2014/main" id="{1290D6ED-4673-4873-8791-73AADECA0B48}"/>
            </a:ext>
          </a:extLst>
        </xdr:cNvPr>
        <xdr:cNvSpPr/>
      </xdr:nvSpPr>
      <xdr:spPr>
        <a:xfrm>
          <a:off x="8683483" y="7213177"/>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247055</xdr:colOff>
      <xdr:row>44</xdr:row>
      <xdr:rowOff>29688</xdr:rowOff>
    </xdr:from>
    <xdr:to>
      <xdr:col>8</xdr:col>
      <xdr:colOff>523484</xdr:colOff>
      <xdr:row>45</xdr:row>
      <xdr:rowOff>3325</xdr:rowOff>
    </xdr:to>
    <xdr:sp macro="" textlink="">
      <xdr:nvSpPr>
        <xdr:cNvPr id="10" name="Arrow: Left 9">
          <a:extLst>
            <a:ext uri="{FF2B5EF4-FFF2-40B4-BE49-F238E27FC236}">
              <a16:creationId xmlns:a16="http://schemas.microsoft.com/office/drawing/2014/main" id="{18C620B0-DF81-43CA-8844-7E25F23B1C36}"/>
            </a:ext>
          </a:extLst>
        </xdr:cNvPr>
        <xdr:cNvSpPr/>
      </xdr:nvSpPr>
      <xdr:spPr>
        <a:xfrm>
          <a:off x="8683483" y="7382493"/>
          <a:ext cx="276429" cy="1369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Gary Bren" id="{244ED625-BA0F-4915-8ADC-A977AF077EC5}" userId="Gary Bren"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3" dT="2019-02-28T01:45:28.89" personId="{244ED625-BA0F-4915-8ADC-A977AF077EC5}" id="{D6E04571-5A4C-4DC1-8CBB-31FE0A824B60}">
    <text>If we are changing to ORS instead of Assembly's, do we want to use this funding for ORS?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FF94-82BA-4B72-9F2C-85BF88BF935F}">
  <sheetPr>
    <pageSetUpPr fitToPage="1"/>
  </sheetPr>
  <dimension ref="A1:V112"/>
  <sheetViews>
    <sheetView tabSelected="1" zoomScale="110" zoomScaleNormal="110" zoomScalePageLayoutView="150" workbookViewId="0">
      <pane ySplit="1" topLeftCell="A2" activePane="bottomLeft" state="frozen"/>
      <selection pane="bottomLeft" activeCell="P11" sqref="P11:P38"/>
    </sheetView>
  </sheetViews>
  <sheetFormatPr defaultColWidth="8.84375" defaultRowHeight="12.45" x14ac:dyDescent="0.3"/>
  <cols>
    <col min="1" max="1" width="32.61328125" customWidth="1"/>
    <col min="2" max="2" width="12.15234375" customWidth="1"/>
    <col min="3" max="3" width="11.69140625" bestFit="1" customWidth="1"/>
    <col min="4" max="8" width="12.4609375" customWidth="1"/>
    <col min="9" max="9" width="10.23046875" customWidth="1"/>
    <col min="10" max="10" width="12.84375" customWidth="1"/>
    <col min="12" max="12" width="10.53515625" customWidth="1"/>
    <col min="13" max="13" width="18.69140625" customWidth="1"/>
    <col min="14" max="14" width="11.53515625" customWidth="1"/>
    <col min="16" max="16" width="10.84375" bestFit="1" customWidth="1"/>
    <col min="17" max="17" width="16.84375" customWidth="1"/>
  </cols>
  <sheetData>
    <row r="1" spans="1:20" s="1" customFormat="1" ht="25.75" x14ac:dyDescent="0.3">
      <c r="A1" s="4" t="s">
        <v>56</v>
      </c>
      <c r="B1" s="5" t="s">
        <v>57</v>
      </c>
      <c r="C1" s="5" t="s">
        <v>59</v>
      </c>
      <c r="D1" s="5" t="s">
        <v>74</v>
      </c>
      <c r="E1" s="5" t="s">
        <v>81</v>
      </c>
      <c r="F1" s="5" t="s">
        <v>85</v>
      </c>
      <c r="G1" s="5" t="s">
        <v>97</v>
      </c>
      <c r="H1" s="5" t="s">
        <v>98</v>
      </c>
    </row>
    <row r="2" spans="1:20" s="1" customFormat="1" ht="12.9" x14ac:dyDescent="0.35">
      <c r="B2" s="6"/>
      <c r="J2" s="29" t="s">
        <v>99</v>
      </c>
    </row>
    <row r="3" spans="1:20" s="1" customFormat="1" ht="12.9" x14ac:dyDescent="0.3">
      <c r="A3" s="1" t="s">
        <v>60</v>
      </c>
      <c r="B3" s="16">
        <v>1900</v>
      </c>
      <c r="C3" s="21">
        <v>1850</v>
      </c>
      <c r="D3" s="21">
        <v>1800</v>
      </c>
      <c r="E3" s="27">
        <v>1800</v>
      </c>
      <c r="F3" s="27">
        <v>1850</v>
      </c>
      <c r="G3" s="27">
        <v>1750</v>
      </c>
      <c r="H3" s="27">
        <v>1650</v>
      </c>
      <c r="J3" s="41" t="s">
        <v>102</v>
      </c>
      <c r="K3" s="42"/>
      <c r="L3" s="42"/>
      <c r="M3" s="42"/>
      <c r="N3" s="42"/>
      <c r="O3" s="42"/>
    </row>
    <row r="4" spans="1:20" s="1" customFormat="1" ht="12.9" x14ac:dyDescent="0.3">
      <c r="A4" s="1" t="s">
        <v>66</v>
      </c>
      <c r="B4" s="19">
        <v>35</v>
      </c>
      <c r="C4" s="24">
        <v>35</v>
      </c>
      <c r="D4" s="24">
        <v>35</v>
      </c>
      <c r="E4" s="28">
        <v>38</v>
      </c>
      <c r="F4" s="24">
        <v>38</v>
      </c>
      <c r="G4" s="24">
        <v>38</v>
      </c>
      <c r="H4" s="24">
        <v>38</v>
      </c>
      <c r="J4" s="42"/>
      <c r="K4" s="42"/>
      <c r="L4" s="42"/>
      <c r="M4" s="42"/>
      <c r="N4" s="42"/>
      <c r="O4" s="42"/>
    </row>
    <row r="5" spans="1:20" s="1" customFormat="1" ht="12.9" x14ac:dyDescent="0.35">
      <c r="B5" s="6"/>
      <c r="F5" s="2"/>
      <c r="G5" s="2"/>
      <c r="H5" s="2"/>
      <c r="J5" s="42"/>
      <c r="K5" s="42"/>
      <c r="L5" s="42"/>
      <c r="M5" s="42"/>
      <c r="N5" s="42"/>
      <c r="O5" s="42"/>
    </row>
    <row r="6" spans="1:20" ht="12.9" x14ac:dyDescent="0.35">
      <c r="A6" s="4" t="s">
        <v>33</v>
      </c>
      <c r="B6" s="8"/>
      <c r="F6" s="2"/>
      <c r="G6" s="2"/>
      <c r="H6" s="2"/>
      <c r="J6" s="42"/>
      <c r="K6" s="42"/>
      <c r="L6" s="42"/>
      <c r="M6" s="42"/>
      <c r="N6" s="42"/>
      <c r="O6" s="42"/>
      <c r="Q6" s="2"/>
      <c r="R6" s="2"/>
      <c r="S6" s="2"/>
    </row>
    <row r="7" spans="1:20" ht="12.9" x14ac:dyDescent="0.35">
      <c r="A7" s="18" t="s">
        <v>65</v>
      </c>
      <c r="B7" s="9">
        <f>1900*35</f>
        <v>66500</v>
      </c>
      <c r="C7" s="13">
        <f t="shared" ref="C7:H7" si="0">C3*C4</f>
        <v>64750</v>
      </c>
      <c r="D7" s="13">
        <f t="shared" si="0"/>
        <v>63000</v>
      </c>
      <c r="E7" s="13">
        <f t="shared" si="0"/>
        <v>68400</v>
      </c>
      <c r="F7" s="13">
        <f t="shared" si="0"/>
        <v>70300</v>
      </c>
      <c r="G7" s="13">
        <f t="shared" si="0"/>
        <v>66500</v>
      </c>
      <c r="H7" s="13">
        <f t="shared" si="0"/>
        <v>62700</v>
      </c>
      <c r="J7" s="42"/>
      <c r="K7" s="42"/>
      <c r="L7" s="42"/>
      <c r="M7" s="42"/>
      <c r="N7" s="42"/>
      <c r="O7" s="42"/>
      <c r="Q7" s="2"/>
      <c r="R7" s="2"/>
      <c r="S7" s="2"/>
    </row>
    <row r="8" spans="1:20" ht="12.9" x14ac:dyDescent="0.35">
      <c r="A8" s="8" t="s">
        <v>34</v>
      </c>
      <c r="B8" s="13">
        <v>7709</v>
      </c>
      <c r="C8" s="13">
        <v>8076</v>
      </c>
      <c r="D8" s="13">
        <v>7600</v>
      </c>
      <c r="E8" s="13">
        <v>7600</v>
      </c>
      <c r="F8" s="13">
        <v>8500</v>
      </c>
      <c r="G8" s="13">
        <v>9460</v>
      </c>
      <c r="H8" s="13">
        <v>9510</v>
      </c>
      <c r="J8" s="42"/>
      <c r="K8" s="42"/>
      <c r="L8" s="42"/>
      <c r="M8" s="42"/>
      <c r="N8" s="42"/>
      <c r="O8" s="42"/>
      <c r="Q8" s="2"/>
      <c r="R8" s="2"/>
      <c r="S8" s="2"/>
      <c r="T8" s="1"/>
    </row>
    <row r="9" spans="1:20" ht="12.9" x14ac:dyDescent="0.35">
      <c r="A9" s="8" t="s">
        <v>67</v>
      </c>
      <c r="B9" s="9">
        <v>4200</v>
      </c>
      <c r="C9" s="13">
        <v>4100</v>
      </c>
      <c r="D9" s="13">
        <v>4000</v>
      </c>
      <c r="E9" s="13">
        <v>3900</v>
      </c>
      <c r="F9" s="9">
        <v>3900</v>
      </c>
      <c r="G9" s="9">
        <v>3800</v>
      </c>
      <c r="H9" s="9">
        <v>3800</v>
      </c>
      <c r="J9" s="42"/>
      <c r="K9" s="42"/>
      <c r="L9" s="42"/>
      <c r="M9" s="42"/>
      <c r="N9" s="42"/>
      <c r="O9" s="42"/>
      <c r="Q9" s="2"/>
      <c r="R9" s="2"/>
      <c r="S9" s="2"/>
    </row>
    <row r="10" spans="1:20" ht="12.9" x14ac:dyDescent="0.35">
      <c r="A10" s="8" t="s">
        <v>1</v>
      </c>
      <c r="B10" s="9">
        <v>500</v>
      </c>
      <c r="C10" s="9">
        <v>0</v>
      </c>
      <c r="D10" s="9">
        <v>0</v>
      </c>
      <c r="E10" s="9">
        <v>0</v>
      </c>
      <c r="F10" s="9">
        <v>0</v>
      </c>
      <c r="G10" s="9">
        <v>0</v>
      </c>
      <c r="H10" s="9">
        <v>0</v>
      </c>
      <c r="J10" s="42"/>
      <c r="K10" s="42"/>
      <c r="L10" s="42"/>
      <c r="M10" s="42"/>
      <c r="N10" s="42"/>
      <c r="O10" s="42"/>
      <c r="Q10" s="2"/>
      <c r="R10" s="2"/>
      <c r="S10" s="2"/>
    </row>
    <row r="11" spans="1:20" ht="12.9" x14ac:dyDescent="0.35">
      <c r="A11" s="8" t="s">
        <v>42</v>
      </c>
      <c r="B11" s="9">
        <v>500</v>
      </c>
      <c r="C11" s="13">
        <v>350</v>
      </c>
      <c r="D11" s="13">
        <v>350</v>
      </c>
      <c r="E11" s="13">
        <v>350</v>
      </c>
      <c r="F11" s="9">
        <v>350</v>
      </c>
      <c r="G11" s="20">
        <v>400</v>
      </c>
      <c r="H11" s="20">
        <v>400</v>
      </c>
      <c r="J11" s="42"/>
      <c r="K11" s="42"/>
      <c r="L11" s="42"/>
      <c r="M11" s="42"/>
      <c r="N11" s="42"/>
      <c r="O11" s="42"/>
    </row>
    <row r="12" spans="1:20" ht="12.9" x14ac:dyDescent="0.35">
      <c r="A12" s="8" t="s">
        <v>43</v>
      </c>
      <c r="B12" s="9">
        <v>0</v>
      </c>
      <c r="C12" s="9">
        <v>0</v>
      </c>
      <c r="D12" s="9">
        <v>0</v>
      </c>
      <c r="E12" s="9">
        <v>0</v>
      </c>
      <c r="F12" s="9">
        <v>0</v>
      </c>
      <c r="G12" s="9">
        <v>0</v>
      </c>
      <c r="H12" s="9">
        <v>0</v>
      </c>
      <c r="J12" s="42"/>
      <c r="K12" s="42"/>
      <c r="L12" s="42"/>
      <c r="M12" s="42"/>
      <c r="N12" s="42"/>
      <c r="O12" s="42"/>
      <c r="Q12" s="2"/>
      <c r="R12" s="2"/>
      <c r="S12" s="2"/>
      <c r="T12" s="2"/>
    </row>
    <row r="13" spans="1:20" ht="12.9" x14ac:dyDescent="0.35">
      <c r="A13" s="8" t="s">
        <v>4</v>
      </c>
      <c r="B13" s="9">
        <f>60*25</f>
        <v>1500</v>
      </c>
      <c r="C13" s="9">
        <v>0</v>
      </c>
      <c r="D13" s="9">
        <v>0</v>
      </c>
      <c r="E13" s="9">
        <v>0</v>
      </c>
      <c r="F13" s="9">
        <v>0</v>
      </c>
      <c r="G13" s="9">
        <v>0</v>
      </c>
      <c r="H13" s="9">
        <v>0</v>
      </c>
      <c r="J13" s="42"/>
      <c r="K13" s="42"/>
      <c r="L13" s="42"/>
      <c r="M13" s="42"/>
      <c r="N13" s="42"/>
      <c r="O13" s="42"/>
    </row>
    <row r="14" spans="1:20" ht="13.3" thickBot="1" x14ac:dyDescent="0.4">
      <c r="A14" s="8" t="s">
        <v>69</v>
      </c>
      <c r="B14" s="9" t="s">
        <v>62</v>
      </c>
      <c r="C14" s="20">
        <v>1550</v>
      </c>
      <c r="D14" s="20">
        <v>1550</v>
      </c>
      <c r="E14" s="20">
        <v>1550</v>
      </c>
      <c r="F14" s="9">
        <v>1550</v>
      </c>
      <c r="G14" s="9">
        <v>0</v>
      </c>
      <c r="H14" s="9">
        <v>0</v>
      </c>
      <c r="J14" s="42"/>
      <c r="K14" s="42"/>
      <c r="L14" s="42"/>
      <c r="M14" s="42"/>
      <c r="N14" s="42"/>
      <c r="O14" s="42"/>
    </row>
    <row r="15" spans="1:20" s="1" customFormat="1" ht="12.9" x14ac:dyDescent="0.35">
      <c r="A15" s="10" t="s">
        <v>9</v>
      </c>
      <c r="B15" s="11">
        <f t="shared" ref="B15:E15" si="1">SUM(B7:B14)</f>
        <v>80909</v>
      </c>
      <c r="C15" s="11">
        <f t="shared" si="1"/>
        <v>78826</v>
      </c>
      <c r="D15" s="11">
        <f t="shared" si="1"/>
        <v>76500</v>
      </c>
      <c r="E15" s="11">
        <f t="shared" si="1"/>
        <v>81800</v>
      </c>
      <c r="F15" s="15">
        <f t="shared" ref="F15:H15" si="2">SUM(F7:F14)</f>
        <v>84600</v>
      </c>
      <c r="G15" s="15">
        <f t="shared" ref="G15" si="3">SUM(G7:G14)</f>
        <v>80160</v>
      </c>
      <c r="H15" s="15">
        <f t="shared" si="2"/>
        <v>76410</v>
      </c>
      <c r="J15" s="42"/>
      <c r="K15" s="42"/>
      <c r="L15" s="42"/>
      <c r="M15" s="42"/>
      <c r="N15" s="42"/>
      <c r="O15" s="42"/>
    </row>
    <row r="16" spans="1:20" s="1" customFormat="1" ht="12.9" x14ac:dyDescent="0.35">
      <c r="A16" s="6"/>
      <c r="B16" s="6"/>
      <c r="C16" s="8"/>
      <c r="D16" s="8"/>
      <c r="E16" s="8"/>
      <c r="F16" s="8"/>
      <c r="G16" s="8"/>
      <c r="H16" s="8"/>
      <c r="J16" s="42"/>
      <c r="K16" s="42"/>
      <c r="L16" s="42"/>
      <c r="M16" s="42"/>
      <c r="N16" s="42"/>
      <c r="O16" s="42"/>
    </row>
    <row r="17" spans="1:21" s="1" customFormat="1" ht="12.9" x14ac:dyDescent="0.35">
      <c r="A17" s="4" t="s">
        <v>45</v>
      </c>
      <c r="B17" s="6"/>
      <c r="C17" s="8"/>
      <c r="D17" s="8"/>
      <c r="E17" s="8"/>
      <c r="F17" s="8"/>
      <c r="G17" s="8"/>
      <c r="H17" s="8"/>
      <c r="J17" s="43" t="s">
        <v>80</v>
      </c>
      <c r="K17" s="44"/>
      <c r="L17" s="44"/>
      <c r="M17" s="44"/>
    </row>
    <row r="18" spans="1:21" ht="12.9" x14ac:dyDescent="0.35">
      <c r="A18" s="6" t="s">
        <v>11</v>
      </c>
      <c r="B18" s="8"/>
      <c r="C18" s="8"/>
      <c r="D18" s="8"/>
      <c r="E18" s="8"/>
      <c r="F18" s="8"/>
      <c r="G18" s="8"/>
      <c r="H18" s="8"/>
      <c r="J18" s="44"/>
      <c r="K18" s="44"/>
      <c r="L18" s="44"/>
      <c r="M18" s="44"/>
    </row>
    <row r="19" spans="1:21" ht="12.9" x14ac:dyDescent="0.35">
      <c r="A19" s="8" t="s">
        <v>12</v>
      </c>
      <c r="B19" s="9">
        <v>2500</v>
      </c>
      <c r="C19" s="9">
        <v>2500</v>
      </c>
      <c r="D19" s="9">
        <v>2500</v>
      </c>
      <c r="E19" s="9">
        <v>2500</v>
      </c>
      <c r="F19" s="9">
        <v>2500</v>
      </c>
      <c r="G19" s="9">
        <v>2500</v>
      </c>
      <c r="H19" s="9">
        <v>2500</v>
      </c>
      <c r="J19" s="46" t="s">
        <v>79</v>
      </c>
      <c r="K19" s="46"/>
      <c r="L19" s="46"/>
      <c r="M19" s="46"/>
    </row>
    <row r="20" spans="1:21" ht="12.9" x14ac:dyDescent="0.35">
      <c r="A20" s="8" t="s">
        <v>13</v>
      </c>
      <c r="B20" s="13">
        <v>7709</v>
      </c>
      <c r="C20" s="13">
        <v>8076</v>
      </c>
      <c r="D20" s="13">
        <v>7600</v>
      </c>
      <c r="E20" s="13">
        <v>7600</v>
      </c>
      <c r="F20" s="13">
        <v>8500</v>
      </c>
      <c r="G20" s="13">
        <v>9460</v>
      </c>
      <c r="H20" s="13">
        <v>9510</v>
      </c>
      <c r="J20" s="17" t="s">
        <v>83</v>
      </c>
      <c r="K20" s="17" t="s">
        <v>76</v>
      </c>
      <c r="L20" s="17" t="s">
        <v>77</v>
      </c>
      <c r="M20" s="17" t="s">
        <v>78</v>
      </c>
      <c r="O20" s="2" t="s">
        <v>62</v>
      </c>
      <c r="Q20" s="2"/>
      <c r="R20" s="2"/>
      <c r="S20" s="2"/>
    </row>
    <row r="21" spans="1:21" ht="12.9" x14ac:dyDescent="0.35">
      <c r="A21" s="8" t="s">
        <v>14</v>
      </c>
      <c r="B21" s="13">
        <v>1500</v>
      </c>
      <c r="C21" s="13">
        <v>2000</v>
      </c>
      <c r="D21" s="13">
        <v>1800</v>
      </c>
      <c r="E21" s="13">
        <v>1850</v>
      </c>
      <c r="F21" s="32">
        <f>M21</f>
        <v>2030</v>
      </c>
      <c r="G21" s="32">
        <v>0</v>
      </c>
      <c r="H21" s="32">
        <v>0</v>
      </c>
      <c r="J21" s="25">
        <v>500</v>
      </c>
      <c r="K21" s="26">
        <f>195*4</f>
        <v>780</v>
      </c>
      <c r="L21" s="25">
        <v>750</v>
      </c>
      <c r="M21" s="26">
        <f>SUM(J21:L21)</f>
        <v>2030</v>
      </c>
      <c r="Q21" s="2"/>
      <c r="R21" s="2"/>
      <c r="S21" s="2"/>
    </row>
    <row r="22" spans="1:21" s="1" customFormat="1" ht="12.9" x14ac:dyDescent="0.35">
      <c r="A22" s="6" t="s">
        <v>15</v>
      </c>
      <c r="B22" s="12">
        <f t="shared" ref="B22:E22" si="4">SUM(B19:B21)</f>
        <v>11709</v>
      </c>
      <c r="C22" s="12">
        <f t="shared" si="4"/>
        <v>12576</v>
      </c>
      <c r="D22" s="12">
        <f t="shared" si="4"/>
        <v>11900</v>
      </c>
      <c r="E22" s="12">
        <f t="shared" si="4"/>
        <v>11950</v>
      </c>
      <c r="F22" s="7">
        <f t="shared" ref="F22:H22" si="5">SUM(F19:F21)</f>
        <v>13030</v>
      </c>
      <c r="G22" s="7">
        <f t="shared" ref="G22" si="6">SUM(G19:G21)</f>
        <v>11960</v>
      </c>
      <c r="H22" s="7">
        <f t="shared" si="5"/>
        <v>12010</v>
      </c>
      <c r="J22" s="8"/>
      <c r="Q22" s="2"/>
      <c r="R22" s="2"/>
      <c r="S22" s="2"/>
    </row>
    <row r="23" spans="1:21" ht="12.9" x14ac:dyDescent="0.35">
      <c r="A23" s="8"/>
      <c r="B23" s="8"/>
      <c r="C23" s="8"/>
      <c r="D23" s="8"/>
      <c r="E23" s="8"/>
      <c r="F23" s="8"/>
      <c r="G23" s="8"/>
      <c r="H23" s="8"/>
      <c r="Q23" s="2"/>
      <c r="R23" s="2"/>
      <c r="S23" s="2"/>
    </row>
    <row r="24" spans="1:21" ht="12.9" x14ac:dyDescent="0.35">
      <c r="A24" s="6" t="s">
        <v>16</v>
      </c>
      <c r="B24" s="8"/>
      <c r="C24" s="8"/>
      <c r="D24" s="8"/>
      <c r="E24" s="8"/>
      <c r="F24" s="8"/>
      <c r="G24" s="8"/>
      <c r="H24" s="8"/>
      <c r="J24" s="46" t="s">
        <v>79</v>
      </c>
      <c r="K24" s="46"/>
      <c r="L24" s="46"/>
      <c r="M24" s="46"/>
      <c r="Q24" s="2"/>
      <c r="R24" s="2"/>
      <c r="S24" s="2"/>
    </row>
    <row r="25" spans="1:21" ht="12.9" x14ac:dyDescent="0.35">
      <c r="A25" s="8" t="s">
        <v>46</v>
      </c>
      <c r="B25" s="13">
        <v>2500</v>
      </c>
      <c r="C25" s="9">
        <v>2500</v>
      </c>
      <c r="D25" s="9">
        <v>2500</v>
      </c>
      <c r="E25" s="9">
        <v>2500</v>
      </c>
      <c r="F25" s="9">
        <v>2500</v>
      </c>
      <c r="G25" s="9">
        <v>2500</v>
      </c>
      <c r="H25" s="9">
        <v>2500</v>
      </c>
      <c r="J25" s="17" t="s">
        <v>83</v>
      </c>
      <c r="K25" s="17" t="s">
        <v>76</v>
      </c>
      <c r="L25" s="17" t="s">
        <v>77</v>
      </c>
      <c r="M25" s="17" t="s">
        <v>78</v>
      </c>
    </row>
    <row r="26" spans="1:21" s="2" customFormat="1" ht="12.9" x14ac:dyDescent="0.35">
      <c r="A26" s="8" t="s">
        <v>75</v>
      </c>
      <c r="B26" s="13">
        <v>2300</v>
      </c>
      <c r="C26" s="13">
        <v>2200</v>
      </c>
      <c r="D26" s="13">
        <v>2200</v>
      </c>
      <c r="E26" s="13">
        <v>2000</v>
      </c>
      <c r="F26" s="13">
        <v>2175</v>
      </c>
      <c r="G26" s="13">
        <v>2175</v>
      </c>
      <c r="H26" s="32">
        <f>M26</f>
        <v>2030</v>
      </c>
      <c r="J26" s="25">
        <v>500</v>
      </c>
      <c r="K26" s="26">
        <f>195*4</f>
        <v>780</v>
      </c>
      <c r="L26" s="25">
        <v>750</v>
      </c>
      <c r="M26" s="26">
        <f>SUM(J26:L26)</f>
        <v>2030</v>
      </c>
      <c r="U26" s="33"/>
    </row>
    <row r="27" spans="1:21" ht="12.9" x14ac:dyDescent="0.35">
      <c r="A27" s="8" t="s">
        <v>63</v>
      </c>
      <c r="B27" s="13">
        <v>4000</v>
      </c>
      <c r="C27" s="13">
        <v>4500</v>
      </c>
      <c r="D27" s="13">
        <v>4000</v>
      </c>
      <c r="E27" s="13">
        <v>4625</v>
      </c>
      <c r="F27" s="9">
        <v>4625</v>
      </c>
      <c r="G27" s="9">
        <v>4625</v>
      </c>
      <c r="H27" s="9">
        <v>4625</v>
      </c>
      <c r="J27" s="26">
        <v>1800</v>
      </c>
      <c r="K27" s="26">
        <f>6*275</f>
        <v>1650</v>
      </c>
      <c r="L27" s="26">
        <v>700</v>
      </c>
      <c r="M27" s="26">
        <f>SUM(J27:L27)</f>
        <v>4150</v>
      </c>
    </row>
    <row r="28" spans="1:21" ht="12.9" x14ac:dyDescent="0.35">
      <c r="A28" s="6" t="s">
        <v>15</v>
      </c>
      <c r="B28" s="12">
        <f t="shared" ref="B28:E28" si="7">SUM(B25:B27)</f>
        <v>8800</v>
      </c>
      <c r="C28" s="23">
        <f t="shared" si="7"/>
        <v>9200</v>
      </c>
      <c r="D28" s="22">
        <f t="shared" si="7"/>
        <v>8700</v>
      </c>
      <c r="E28" s="22">
        <f t="shared" si="7"/>
        <v>9125</v>
      </c>
      <c r="F28" s="7">
        <f t="shared" ref="F28:H28" si="8">SUM(F25:F27)</f>
        <v>9300</v>
      </c>
      <c r="G28" s="7">
        <f t="shared" ref="G28" si="9">SUM(G25:G27)</f>
        <v>9300</v>
      </c>
      <c r="H28" s="7">
        <f t="shared" si="8"/>
        <v>9155</v>
      </c>
      <c r="J28" s="45" t="s">
        <v>104</v>
      </c>
      <c r="K28" s="45"/>
      <c r="L28" s="45"/>
      <c r="M28" s="45"/>
    </row>
    <row r="29" spans="1:21" ht="12.9" x14ac:dyDescent="0.35">
      <c r="A29" s="8"/>
      <c r="B29" s="8"/>
      <c r="C29" s="8"/>
      <c r="D29" s="8"/>
      <c r="E29" s="8"/>
      <c r="F29" s="8"/>
      <c r="G29" s="8"/>
      <c r="H29" s="8"/>
      <c r="J29" s="45"/>
      <c r="K29" s="45"/>
      <c r="L29" s="45"/>
      <c r="M29" s="45"/>
    </row>
    <row r="30" spans="1:21" ht="12.9" x14ac:dyDescent="0.35">
      <c r="A30" s="6" t="s">
        <v>17</v>
      </c>
      <c r="B30" s="8"/>
      <c r="C30" s="8"/>
      <c r="D30" s="8"/>
      <c r="E30" s="8"/>
      <c r="F30" s="8"/>
      <c r="G30" s="8"/>
      <c r="H30" s="8"/>
      <c r="J30" s="40"/>
      <c r="K30" s="40"/>
      <c r="L30" s="40"/>
      <c r="M30" s="40"/>
    </row>
    <row r="31" spans="1:21" ht="12.9" x14ac:dyDescent="0.35">
      <c r="A31" s="8" t="s">
        <v>18</v>
      </c>
      <c r="B31" s="13">
        <v>50</v>
      </c>
      <c r="C31" s="9">
        <v>50</v>
      </c>
      <c r="D31" s="9">
        <v>50</v>
      </c>
      <c r="E31" s="9">
        <v>50</v>
      </c>
      <c r="F31" s="20">
        <v>25</v>
      </c>
      <c r="G31" s="9">
        <v>0</v>
      </c>
      <c r="H31" s="9">
        <v>0</v>
      </c>
      <c r="J31" s="40"/>
      <c r="K31" s="40"/>
      <c r="L31" s="40"/>
      <c r="M31" s="40"/>
    </row>
    <row r="32" spans="1:21" ht="12.9" x14ac:dyDescent="0.35">
      <c r="A32" s="8" t="s">
        <v>19</v>
      </c>
      <c r="B32" s="13">
        <v>250</v>
      </c>
      <c r="C32" s="9">
        <v>250</v>
      </c>
      <c r="D32" s="9">
        <v>250</v>
      </c>
      <c r="E32" s="9">
        <v>250</v>
      </c>
      <c r="F32" s="9">
        <v>200</v>
      </c>
      <c r="G32" s="9">
        <v>200</v>
      </c>
      <c r="H32" s="9">
        <v>200</v>
      </c>
    </row>
    <row r="33" spans="1:17" ht="12.9" x14ac:dyDescent="0.35">
      <c r="A33" s="8" t="s">
        <v>20</v>
      </c>
      <c r="B33" s="13">
        <v>1600</v>
      </c>
      <c r="C33" s="9">
        <v>1600</v>
      </c>
      <c r="D33" s="9">
        <v>1600</v>
      </c>
      <c r="E33" s="9">
        <v>1600</v>
      </c>
      <c r="F33" s="9">
        <v>1600</v>
      </c>
      <c r="G33" s="9">
        <v>1600</v>
      </c>
      <c r="H33" s="9">
        <v>1600</v>
      </c>
      <c r="J33" s="46" t="s">
        <v>79</v>
      </c>
      <c r="K33" s="46"/>
      <c r="L33" s="46"/>
      <c r="M33" s="46"/>
    </row>
    <row r="34" spans="1:17" ht="12.9" x14ac:dyDescent="0.35">
      <c r="A34" s="8" t="s">
        <v>21</v>
      </c>
      <c r="B34" s="9">
        <v>200</v>
      </c>
      <c r="C34" s="9">
        <v>200</v>
      </c>
      <c r="D34" s="9">
        <v>200</v>
      </c>
      <c r="E34" s="9">
        <v>200</v>
      </c>
      <c r="F34" s="9">
        <v>200</v>
      </c>
      <c r="G34" s="9">
        <v>200</v>
      </c>
      <c r="H34" s="9">
        <v>200</v>
      </c>
      <c r="J34" s="17" t="s">
        <v>83</v>
      </c>
      <c r="K34" s="17" t="s">
        <v>76</v>
      </c>
      <c r="L34" s="17" t="s">
        <v>77</v>
      </c>
      <c r="M34" s="17" t="s">
        <v>78</v>
      </c>
    </row>
    <row r="35" spans="1:17" ht="12.9" x14ac:dyDescent="0.35">
      <c r="A35" s="8" t="s">
        <v>64</v>
      </c>
      <c r="B35" s="13">
        <v>2300</v>
      </c>
      <c r="C35" s="20">
        <v>2200</v>
      </c>
      <c r="D35" s="20">
        <v>2200</v>
      </c>
      <c r="E35" s="20">
        <v>2000</v>
      </c>
      <c r="F35" s="13">
        <v>2175</v>
      </c>
      <c r="G35" s="13">
        <v>2175</v>
      </c>
      <c r="H35" s="32">
        <f>M35</f>
        <v>2030</v>
      </c>
      <c r="J35" s="25">
        <v>500</v>
      </c>
      <c r="K35" s="26">
        <f>195*4</f>
        <v>780</v>
      </c>
      <c r="L35" s="25">
        <v>750</v>
      </c>
      <c r="M35" s="26">
        <f>SUM(J35:L35)</f>
        <v>2030</v>
      </c>
    </row>
    <row r="36" spans="1:17" ht="12.9" x14ac:dyDescent="0.35">
      <c r="A36" s="8" t="s">
        <v>71</v>
      </c>
      <c r="B36" s="13"/>
      <c r="C36" s="13">
        <v>1000</v>
      </c>
      <c r="D36" s="13">
        <v>0</v>
      </c>
      <c r="E36" s="13">
        <v>0</v>
      </c>
      <c r="F36" s="9">
        <v>0</v>
      </c>
      <c r="G36" s="9">
        <v>0</v>
      </c>
      <c r="H36" s="9">
        <v>0</v>
      </c>
      <c r="J36" s="8" t="s">
        <v>100</v>
      </c>
    </row>
    <row r="37" spans="1:17" ht="12.9" x14ac:dyDescent="0.35">
      <c r="A37" s="6" t="s">
        <v>15</v>
      </c>
      <c r="B37" s="12">
        <f t="shared" ref="B37:C37" si="10">SUM(B31:B36)</f>
        <v>4400</v>
      </c>
      <c r="C37" s="12">
        <f t="shared" si="10"/>
        <v>5300</v>
      </c>
      <c r="D37" s="12">
        <f t="shared" ref="D37:E37" si="11">SUM(D31:D36)</f>
        <v>4300</v>
      </c>
      <c r="E37" s="12">
        <f t="shared" si="11"/>
        <v>4100</v>
      </c>
      <c r="F37" s="7">
        <f t="shared" ref="F37:H37" si="12">SUM(F31:F36)</f>
        <v>4200</v>
      </c>
      <c r="G37" s="7">
        <f t="shared" ref="G37" si="13">SUM(G31:G36)</f>
        <v>4175</v>
      </c>
      <c r="H37" s="7">
        <f t="shared" si="12"/>
        <v>4030</v>
      </c>
    </row>
    <row r="38" spans="1:17" ht="12.9" x14ac:dyDescent="0.35">
      <c r="A38" s="8"/>
      <c r="B38" s="8"/>
      <c r="C38" s="8"/>
      <c r="D38" s="8"/>
      <c r="E38" s="8"/>
      <c r="F38" s="8"/>
      <c r="G38" s="8"/>
      <c r="H38" s="8"/>
      <c r="J38" s="46" t="s">
        <v>79</v>
      </c>
      <c r="K38" s="46"/>
      <c r="L38" s="46"/>
      <c r="M38" s="46"/>
    </row>
    <row r="39" spans="1:17" ht="12.9" x14ac:dyDescent="0.35">
      <c r="A39" s="6" t="s">
        <v>72</v>
      </c>
      <c r="B39" s="8"/>
      <c r="C39" s="8"/>
      <c r="D39" s="8"/>
      <c r="E39" s="8"/>
      <c r="F39" s="8"/>
      <c r="G39" s="8"/>
      <c r="H39" s="8"/>
      <c r="J39" s="17" t="s">
        <v>83</v>
      </c>
      <c r="K39" s="17" t="s">
        <v>76</v>
      </c>
      <c r="L39" s="17" t="s">
        <v>77</v>
      </c>
      <c r="M39" s="17" t="s">
        <v>78</v>
      </c>
      <c r="O39" s="35"/>
    </row>
    <row r="40" spans="1:17" ht="12.9" x14ac:dyDescent="0.35">
      <c r="A40" s="8" t="s">
        <v>38</v>
      </c>
      <c r="B40" s="9">
        <v>1850</v>
      </c>
      <c r="C40" s="13">
        <v>1900</v>
      </c>
      <c r="D40" s="13">
        <v>1900</v>
      </c>
      <c r="E40" s="20">
        <v>1850</v>
      </c>
      <c r="F40" s="32">
        <v>1850</v>
      </c>
      <c r="G40" s="32">
        <v>1950</v>
      </c>
      <c r="H40" s="32">
        <f>M40</f>
        <v>2030</v>
      </c>
      <c r="J40" s="25">
        <v>500</v>
      </c>
      <c r="K40" s="26">
        <f>195*4</f>
        <v>780</v>
      </c>
      <c r="L40" s="25">
        <v>750</v>
      </c>
      <c r="M40" s="26">
        <f t="shared" ref="M40:M42" si="14">SUM(J40:L40)</f>
        <v>2030</v>
      </c>
    </row>
    <row r="41" spans="1:17" s="2" customFormat="1" ht="12.9" x14ac:dyDescent="0.35">
      <c r="A41" s="8" t="s">
        <v>39</v>
      </c>
      <c r="B41" s="9">
        <v>1850</v>
      </c>
      <c r="C41" s="13">
        <v>1900</v>
      </c>
      <c r="D41" s="13">
        <v>1900</v>
      </c>
      <c r="E41" s="20">
        <v>1850</v>
      </c>
      <c r="F41" s="32">
        <v>1850</v>
      </c>
      <c r="G41" s="32">
        <v>1950</v>
      </c>
      <c r="H41" s="32">
        <f t="shared" ref="H41:H45" si="15">M41</f>
        <v>2030</v>
      </c>
      <c r="J41" s="25">
        <v>500</v>
      </c>
      <c r="K41" s="26">
        <f t="shared" ref="K41:K42" si="16">195*4</f>
        <v>780</v>
      </c>
      <c r="L41" s="25">
        <v>750</v>
      </c>
      <c r="M41" s="26">
        <f t="shared" si="14"/>
        <v>2030</v>
      </c>
      <c r="O41" s="34"/>
      <c r="Q41" s="34"/>
    </row>
    <row r="42" spans="1:17" ht="12.9" x14ac:dyDescent="0.35">
      <c r="A42" s="8" t="s">
        <v>40</v>
      </c>
      <c r="B42" s="9">
        <v>1850</v>
      </c>
      <c r="C42" s="13">
        <v>1900</v>
      </c>
      <c r="D42" s="13">
        <v>1900</v>
      </c>
      <c r="E42" s="20">
        <v>1850</v>
      </c>
      <c r="F42" s="32">
        <v>1850</v>
      </c>
      <c r="G42" s="32">
        <v>1950</v>
      </c>
      <c r="H42" s="32">
        <f t="shared" si="15"/>
        <v>2030</v>
      </c>
      <c r="J42" s="25">
        <v>500</v>
      </c>
      <c r="K42" s="26">
        <f t="shared" si="16"/>
        <v>780</v>
      </c>
      <c r="L42" s="25">
        <v>750</v>
      </c>
      <c r="M42" s="26">
        <f t="shared" si="14"/>
        <v>2030</v>
      </c>
      <c r="Q42" s="35"/>
    </row>
    <row r="43" spans="1:17" s="2" customFormat="1" ht="12.9" x14ac:dyDescent="0.35">
      <c r="A43" s="8" t="s">
        <v>41</v>
      </c>
      <c r="B43" s="9">
        <v>1850</v>
      </c>
      <c r="C43" s="13">
        <v>1900</v>
      </c>
      <c r="D43" s="13">
        <v>1900</v>
      </c>
      <c r="E43" s="13">
        <v>0</v>
      </c>
      <c r="F43" s="9">
        <v>0</v>
      </c>
      <c r="G43" s="9">
        <v>0</v>
      </c>
      <c r="H43" s="9">
        <v>0</v>
      </c>
      <c r="J43" s="25"/>
      <c r="K43" s="26"/>
      <c r="L43" s="25"/>
      <c r="M43" s="26"/>
    </row>
    <row r="44" spans="1:17" s="2" customFormat="1" ht="12.9" x14ac:dyDescent="0.35">
      <c r="A44" s="8" t="s">
        <v>87</v>
      </c>
      <c r="B44" s="9"/>
      <c r="C44" s="13"/>
      <c r="D44" s="13"/>
      <c r="E44" s="13"/>
      <c r="F44" s="32">
        <v>1850</v>
      </c>
      <c r="G44" s="32">
        <v>1950</v>
      </c>
      <c r="H44" s="32">
        <f t="shared" si="15"/>
        <v>2030</v>
      </c>
      <c r="J44" s="25">
        <v>500</v>
      </c>
      <c r="K44" s="26">
        <f t="shared" ref="K44:K45" si="17">195*4</f>
        <v>780</v>
      </c>
      <c r="L44" s="25">
        <v>750</v>
      </c>
      <c r="M44" s="26">
        <f t="shared" ref="M44:M45" si="18">SUM(J44:L44)</f>
        <v>2030</v>
      </c>
    </row>
    <row r="45" spans="1:17" s="2" customFormat="1" ht="12.9" x14ac:dyDescent="0.35">
      <c r="A45" s="8" t="s">
        <v>88</v>
      </c>
      <c r="B45" s="9"/>
      <c r="C45" s="13"/>
      <c r="D45" s="13"/>
      <c r="E45" s="13"/>
      <c r="F45" s="32">
        <v>1850</v>
      </c>
      <c r="G45" s="32">
        <v>1950</v>
      </c>
      <c r="H45" s="32">
        <f t="shared" si="15"/>
        <v>2030</v>
      </c>
      <c r="J45" s="25">
        <v>500</v>
      </c>
      <c r="K45" s="26">
        <f t="shared" si="17"/>
        <v>780</v>
      </c>
      <c r="L45" s="25">
        <v>750</v>
      </c>
      <c r="M45" s="26">
        <f t="shared" si="18"/>
        <v>2030</v>
      </c>
    </row>
    <row r="46" spans="1:17" s="2" customFormat="1" ht="12.9" x14ac:dyDescent="0.35">
      <c r="A46" s="8" t="s">
        <v>89</v>
      </c>
      <c r="B46" s="9"/>
      <c r="C46" s="13"/>
      <c r="D46" s="13"/>
      <c r="E46" s="13"/>
      <c r="F46" s="13">
        <v>0</v>
      </c>
      <c r="G46" s="13">
        <v>0</v>
      </c>
      <c r="H46" s="9">
        <v>0</v>
      </c>
      <c r="J46" s="25"/>
      <c r="K46" s="26"/>
      <c r="L46" s="25"/>
      <c r="M46" s="26"/>
    </row>
    <row r="47" spans="1:17" ht="12.9" x14ac:dyDescent="0.35">
      <c r="A47" s="6" t="s">
        <v>15</v>
      </c>
      <c r="B47" s="12">
        <f t="shared" ref="B47:E47" si="19">SUM(B40:B46)</f>
        <v>7400</v>
      </c>
      <c r="C47" s="12">
        <f t="shared" si="19"/>
        <v>7600</v>
      </c>
      <c r="D47" s="12">
        <f t="shared" si="19"/>
        <v>7600</v>
      </c>
      <c r="E47" s="12">
        <f t="shared" si="19"/>
        <v>5550</v>
      </c>
      <c r="F47" s="7">
        <f>SUM(F40:F46)</f>
        <v>9250</v>
      </c>
      <c r="G47" s="7">
        <f>SUM(G40:G46)</f>
        <v>9750</v>
      </c>
      <c r="H47" s="7">
        <f>SUM(H40:H46)</f>
        <v>10150</v>
      </c>
      <c r="J47" s="45" t="s">
        <v>101</v>
      </c>
      <c r="K47" s="45"/>
      <c r="L47" s="45"/>
      <c r="M47" s="45"/>
    </row>
    <row r="48" spans="1:17" ht="12.9" x14ac:dyDescent="0.35">
      <c r="A48" s="8"/>
      <c r="B48" s="8"/>
      <c r="C48" s="8"/>
      <c r="D48" s="8"/>
      <c r="E48" s="8"/>
      <c r="F48" s="8"/>
      <c r="G48" s="8"/>
      <c r="H48" s="8"/>
      <c r="J48" s="45"/>
      <c r="K48" s="45"/>
      <c r="L48" s="45"/>
      <c r="M48" s="45"/>
    </row>
    <row r="49" spans="1:16" ht="12.9" x14ac:dyDescent="0.35">
      <c r="A49" s="6" t="s">
        <v>22</v>
      </c>
      <c r="B49" s="8"/>
      <c r="C49" s="8"/>
      <c r="D49" s="8"/>
      <c r="E49" s="8"/>
      <c r="F49" s="8"/>
      <c r="G49" s="8"/>
      <c r="H49" s="8"/>
      <c r="I49" t="s">
        <v>62</v>
      </c>
      <c r="P49" s="3"/>
    </row>
    <row r="50" spans="1:16" ht="12.9" x14ac:dyDescent="0.35">
      <c r="A50" s="8" t="s">
        <v>23</v>
      </c>
      <c r="B50" s="9">
        <v>0</v>
      </c>
      <c r="C50" s="9">
        <v>0</v>
      </c>
      <c r="D50" s="9">
        <v>0</v>
      </c>
      <c r="E50" s="13">
        <v>1800</v>
      </c>
      <c r="F50" s="9">
        <v>0</v>
      </c>
      <c r="G50" s="9">
        <v>0</v>
      </c>
      <c r="H50" s="9">
        <v>0</v>
      </c>
    </row>
    <row r="51" spans="1:16" ht="12.9" x14ac:dyDescent="0.35">
      <c r="A51" s="8" t="s">
        <v>24</v>
      </c>
      <c r="B51" s="13">
        <v>1800</v>
      </c>
      <c r="C51" s="20">
        <v>1600</v>
      </c>
      <c r="D51" s="9">
        <v>1600</v>
      </c>
      <c r="E51" s="9">
        <v>1600</v>
      </c>
      <c r="F51" s="9">
        <v>1600</v>
      </c>
      <c r="G51" s="9">
        <v>1600</v>
      </c>
      <c r="H51" s="9">
        <v>1600</v>
      </c>
    </row>
    <row r="52" spans="1:16" ht="12.9" x14ac:dyDescent="0.35">
      <c r="A52" s="8" t="s">
        <v>25</v>
      </c>
      <c r="B52" s="13">
        <v>500</v>
      </c>
      <c r="C52" s="9">
        <v>500</v>
      </c>
      <c r="D52" s="9">
        <v>500</v>
      </c>
      <c r="E52" s="9">
        <v>500</v>
      </c>
      <c r="F52" s="9">
        <v>500</v>
      </c>
      <c r="G52" s="9">
        <v>500</v>
      </c>
      <c r="H52" s="9">
        <v>500</v>
      </c>
      <c r="I52" s="2"/>
    </row>
    <row r="53" spans="1:16" ht="12.9" x14ac:dyDescent="0.35">
      <c r="A53" s="8" t="s">
        <v>35</v>
      </c>
      <c r="B53" s="13">
        <v>2000</v>
      </c>
      <c r="C53" s="9">
        <v>2000</v>
      </c>
      <c r="D53" s="9">
        <v>2000</v>
      </c>
      <c r="E53" s="9">
        <v>2000</v>
      </c>
      <c r="F53" s="20">
        <v>1000</v>
      </c>
      <c r="G53" s="13">
        <v>1750</v>
      </c>
      <c r="H53" s="13">
        <v>2700</v>
      </c>
      <c r="I53" s="31" t="s">
        <v>93</v>
      </c>
    </row>
    <row r="54" spans="1:16" ht="12.9" x14ac:dyDescent="0.35">
      <c r="A54" s="8" t="s">
        <v>26</v>
      </c>
      <c r="B54" s="9">
        <v>75</v>
      </c>
      <c r="C54" s="9">
        <v>75</v>
      </c>
      <c r="D54" s="9">
        <v>75</v>
      </c>
      <c r="E54" s="9">
        <v>75</v>
      </c>
      <c r="F54" s="9">
        <v>75</v>
      </c>
      <c r="G54" s="13">
        <v>125</v>
      </c>
      <c r="H54" s="13">
        <v>125</v>
      </c>
      <c r="I54" s="31" t="s">
        <v>94</v>
      </c>
    </row>
    <row r="55" spans="1:16" ht="12.9" x14ac:dyDescent="0.35">
      <c r="A55" s="8" t="s">
        <v>27</v>
      </c>
      <c r="B55" s="13">
        <v>250</v>
      </c>
      <c r="C55" s="9">
        <v>250</v>
      </c>
      <c r="D55" s="9">
        <v>250</v>
      </c>
      <c r="E55" s="9">
        <v>250</v>
      </c>
      <c r="F55" s="9">
        <v>250</v>
      </c>
      <c r="G55" s="9">
        <v>250</v>
      </c>
      <c r="H55" s="9">
        <v>250</v>
      </c>
      <c r="I55" s="2"/>
    </row>
    <row r="56" spans="1:16" ht="12.9" x14ac:dyDescent="0.35">
      <c r="A56" s="8" t="s">
        <v>28</v>
      </c>
      <c r="B56" s="13">
        <v>7000</v>
      </c>
      <c r="C56" s="9">
        <v>7000</v>
      </c>
      <c r="D56" s="9">
        <v>7000</v>
      </c>
      <c r="E56" s="9">
        <v>7000</v>
      </c>
      <c r="F56" s="20">
        <v>5000</v>
      </c>
      <c r="G56" s="20">
        <v>4000</v>
      </c>
      <c r="H56" s="20">
        <v>3000</v>
      </c>
      <c r="I56" s="31"/>
    </row>
    <row r="57" spans="1:16" ht="12.9" x14ac:dyDescent="0.35">
      <c r="A57" s="8" t="s">
        <v>82</v>
      </c>
      <c r="B57" s="13">
        <v>500</v>
      </c>
      <c r="C57" s="9">
        <v>500</v>
      </c>
      <c r="D57" s="9">
        <v>500</v>
      </c>
      <c r="E57" s="9">
        <v>500</v>
      </c>
      <c r="F57" s="9">
        <v>500</v>
      </c>
      <c r="G57" s="9">
        <v>500</v>
      </c>
      <c r="H57" s="9">
        <v>500</v>
      </c>
      <c r="I57" s="2"/>
      <c r="J57" s="2" t="s">
        <v>62</v>
      </c>
    </row>
    <row r="58" spans="1:16" ht="12.9" x14ac:dyDescent="0.35">
      <c r="A58" s="6" t="s">
        <v>29</v>
      </c>
      <c r="B58" s="12">
        <f t="shared" ref="B58:E58" si="20">SUM(B50:B57)</f>
        <v>12125</v>
      </c>
      <c r="C58" s="12">
        <f t="shared" si="20"/>
        <v>11925</v>
      </c>
      <c r="D58" s="12">
        <f t="shared" si="20"/>
        <v>11925</v>
      </c>
      <c r="E58" s="12">
        <f t="shared" si="20"/>
        <v>13725</v>
      </c>
      <c r="F58" s="7">
        <f t="shared" ref="F58:H58" si="21">SUM(F50:F57)</f>
        <v>8925</v>
      </c>
      <c r="G58" s="7">
        <f t="shared" ref="G58" si="22">SUM(G50:G57)</f>
        <v>8725</v>
      </c>
      <c r="H58" s="7">
        <f t="shared" si="21"/>
        <v>8675</v>
      </c>
      <c r="J58" s="12" t="s">
        <v>62</v>
      </c>
    </row>
    <row r="59" spans="1:16" ht="12.9" x14ac:dyDescent="0.35">
      <c r="A59" s="8"/>
      <c r="B59" s="8"/>
      <c r="C59" s="8"/>
      <c r="D59" s="8"/>
      <c r="E59" s="8"/>
      <c r="F59" s="8"/>
      <c r="G59" s="8"/>
      <c r="H59" s="8"/>
    </row>
    <row r="60" spans="1:16" ht="12.9" x14ac:dyDescent="0.35">
      <c r="A60" s="6" t="s">
        <v>30</v>
      </c>
      <c r="B60" s="8"/>
      <c r="C60" s="8"/>
      <c r="D60" s="8"/>
      <c r="E60" s="8"/>
      <c r="F60" s="8"/>
      <c r="G60" s="8"/>
      <c r="H60" s="8"/>
    </row>
    <row r="61" spans="1:16" ht="12.9" x14ac:dyDescent="0.35">
      <c r="A61" s="8" t="s">
        <v>73</v>
      </c>
      <c r="B61" s="9">
        <v>4200</v>
      </c>
      <c r="C61" s="20">
        <v>4100</v>
      </c>
      <c r="D61" s="13">
        <v>4000</v>
      </c>
      <c r="E61" s="13">
        <v>3900</v>
      </c>
      <c r="F61" s="9">
        <v>3900</v>
      </c>
      <c r="G61" s="9">
        <v>3800</v>
      </c>
      <c r="H61" s="9">
        <v>3800</v>
      </c>
    </row>
    <row r="62" spans="1:16" ht="12.9" x14ac:dyDescent="0.35">
      <c r="A62" s="8" t="s">
        <v>55</v>
      </c>
      <c r="B62" s="9">
        <f>1900*5.75</f>
        <v>10925</v>
      </c>
      <c r="C62" s="9">
        <f t="shared" ref="C62:H62" si="23">C3*5.75</f>
        <v>10637.5</v>
      </c>
      <c r="D62" s="13">
        <f t="shared" si="23"/>
        <v>10350</v>
      </c>
      <c r="E62" s="30">
        <f t="shared" si="23"/>
        <v>10350</v>
      </c>
      <c r="F62" s="13">
        <f t="shared" si="23"/>
        <v>10637.5</v>
      </c>
      <c r="G62" s="13">
        <f t="shared" si="23"/>
        <v>10062.5</v>
      </c>
      <c r="H62" s="13">
        <f t="shared" si="23"/>
        <v>9487.5</v>
      </c>
    </row>
    <row r="63" spans="1:16" ht="12.9" x14ac:dyDescent="0.35">
      <c r="A63" s="8" t="s">
        <v>68</v>
      </c>
      <c r="B63" s="13">
        <f>1900*1.25</f>
        <v>2375</v>
      </c>
      <c r="C63" s="20">
        <f>C3*1.25</f>
        <v>2312.5</v>
      </c>
      <c r="D63" s="13">
        <f>D3*1.25</f>
        <v>2250</v>
      </c>
      <c r="E63" s="30">
        <f>E3*1.25</f>
        <v>2250</v>
      </c>
      <c r="F63" s="13">
        <f>F3*1.25-600</f>
        <v>1712.5</v>
      </c>
      <c r="G63" s="13">
        <f>G3*1.25-600</f>
        <v>1587.5</v>
      </c>
      <c r="H63" s="13">
        <f>H3*1.25-600</f>
        <v>1462.5</v>
      </c>
      <c r="I63" s="31"/>
    </row>
    <row r="64" spans="1:16" ht="12.9" x14ac:dyDescent="0.35">
      <c r="A64" s="8" t="s">
        <v>31</v>
      </c>
      <c r="B64" s="9">
        <v>750</v>
      </c>
      <c r="C64" s="9">
        <v>0</v>
      </c>
      <c r="D64" s="9">
        <v>0</v>
      </c>
      <c r="E64" s="9">
        <v>400</v>
      </c>
      <c r="F64" s="13">
        <v>1000</v>
      </c>
      <c r="G64" s="9">
        <v>0</v>
      </c>
      <c r="H64" s="9">
        <v>0</v>
      </c>
    </row>
    <row r="65" spans="1:22" ht="12.9" x14ac:dyDescent="0.35">
      <c r="A65" s="8" t="s">
        <v>6</v>
      </c>
      <c r="B65" s="13">
        <v>400</v>
      </c>
      <c r="C65" s="9">
        <v>400</v>
      </c>
      <c r="D65" s="9">
        <v>400</v>
      </c>
      <c r="E65" s="9">
        <v>400</v>
      </c>
      <c r="F65" s="20">
        <v>350</v>
      </c>
      <c r="G65" s="9">
        <v>350</v>
      </c>
      <c r="H65" s="9">
        <v>350</v>
      </c>
    </row>
    <row r="66" spans="1:22" ht="12.9" x14ac:dyDescent="0.35">
      <c r="A66" s="8" t="s">
        <v>32</v>
      </c>
      <c r="B66" s="9">
        <v>0</v>
      </c>
      <c r="C66" s="9">
        <v>0</v>
      </c>
      <c r="D66" s="9">
        <v>0</v>
      </c>
      <c r="E66" s="9">
        <v>0</v>
      </c>
      <c r="F66" s="9">
        <v>0</v>
      </c>
      <c r="G66" s="9">
        <v>0</v>
      </c>
      <c r="H66" s="9">
        <v>0</v>
      </c>
    </row>
    <row r="67" spans="1:22" ht="12.9" x14ac:dyDescent="0.35">
      <c r="A67" s="6" t="s">
        <v>15</v>
      </c>
      <c r="B67" s="12">
        <f t="shared" ref="B67:E67" si="24">SUM(B61:B66)</f>
        <v>18650</v>
      </c>
      <c r="C67" s="12">
        <f t="shared" si="24"/>
        <v>17450</v>
      </c>
      <c r="D67" s="12">
        <f t="shared" si="24"/>
        <v>17000</v>
      </c>
      <c r="E67" s="12">
        <f t="shared" si="24"/>
        <v>17300</v>
      </c>
      <c r="F67" s="7">
        <f t="shared" ref="F67:H67" si="25">SUM(F61:F66)</f>
        <v>17600</v>
      </c>
      <c r="G67" s="7">
        <f t="shared" ref="G67" si="26">SUM(G61:G66)</f>
        <v>15800</v>
      </c>
      <c r="H67" s="7">
        <f t="shared" si="25"/>
        <v>15100</v>
      </c>
    </row>
    <row r="68" spans="1:22" ht="12.9" x14ac:dyDescent="0.35">
      <c r="A68" s="6"/>
      <c r="B68" s="8"/>
      <c r="C68" s="8"/>
      <c r="D68" s="8"/>
      <c r="E68" s="8"/>
      <c r="F68" s="8"/>
      <c r="G68" s="8"/>
      <c r="H68" s="8"/>
    </row>
    <row r="69" spans="1:22" ht="12.9" x14ac:dyDescent="0.35">
      <c r="A69" s="6" t="s">
        <v>7</v>
      </c>
      <c r="B69" s="8"/>
      <c r="C69" s="8"/>
      <c r="D69" s="8"/>
      <c r="E69" s="8"/>
      <c r="F69" s="8"/>
      <c r="G69" s="8"/>
      <c r="H69" s="8"/>
    </row>
    <row r="70" spans="1:22" ht="12.9" x14ac:dyDescent="0.35">
      <c r="A70" s="8" t="s">
        <v>36</v>
      </c>
      <c r="B70" s="9">
        <v>50</v>
      </c>
      <c r="C70" s="9">
        <v>50</v>
      </c>
      <c r="D70" s="9">
        <v>50</v>
      </c>
      <c r="E70" s="9">
        <v>50</v>
      </c>
      <c r="F70" s="9">
        <v>50</v>
      </c>
      <c r="G70" s="9">
        <v>50</v>
      </c>
      <c r="H70" s="9">
        <v>50</v>
      </c>
    </row>
    <row r="71" spans="1:22" ht="12.9" x14ac:dyDescent="0.35">
      <c r="A71" s="8" t="s">
        <v>37</v>
      </c>
      <c r="B71" s="9">
        <v>1800</v>
      </c>
      <c r="C71" s="20">
        <v>1550</v>
      </c>
      <c r="D71" s="20">
        <v>1550</v>
      </c>
      <c r="E71" s="30">
        <v>1550</v>
      </c>
      <c r="F71" s="9">
        <v>1550</v>
      </c>
      <c r="G71" s="9">
        <v>0</v>
      </c>
      <c r="H71" s="9">
        <v>0</v>
      </c>
    </row>
    <row r="72" spans="1:22" s="2" customFormat="1" ht="12.9" x14ac:dyDescent="0.35">
      <c r="A72" s="8" t="s">
        <v>47</v>
      </c>
      <c r="B72" s="9">
        <v>250</v>
      </c>
      <c r="C72" s="9">
        <v>250</v>
      </c>
      <c r="D72" s="9">
        <v>250</v>
      </c>
      <c r="E72" s="9">
        <v>250</v>
      </c>
      <c r="F72" s="9">
        <v>250</v>
      </c>
      <c r="G72" s="9">
        <v>250</v>
      </c>
      <c r="H72" s="9">
        <v>250</v>
      </c>
    </row>
    <row r="73" spans="1:22" ht="12.9" x14ac:dyDescent="0.35">
      <c r="A73" s="8" t="s">
        <v>44</v>
      </c>
      <c r="B73" s="9">
        <v>425</v>
      </c>
      <c r="C73" s="9">
        <v>0</v>
      </c>
      <c r="D73" s="9">
        <v>0</v>
      </c>
      <c r="E73" s="9">
        <v>0</v>
      </c>
      <c r="F73" s="9">
        <v>0</v>
      </c>
      <c r="G73" s="9">
        <v>0</v>
      </c>
      <c r="H73" s="9">
        <v>0</v>
      </c>
      <c r="P73" s="2"/>
    </row>
    <row r="74" spans="1:22" ht="12.9" x14ac:dyDescent="0.35">
      <c r="A74" s="8" t="s">
        <v>84</v>
      </c>
      <c r="B74" s="13">
        <v>1050</v>
      </c>
      <c r="C74" s="20">
        <v>600</v>
      </c>
      <c r="D74" s="20">
        <v>600</v>
      </c>
      <c r="E74" s="30">
        <v>600</v>
      </c>
      <c r="F74" s="9">
        <v>600</v>
      </c>
      <c r="G74" s="9">
        <v>600</v>
      </c>
      <c r="H74" s="9">
        <v>600</v>
      </c>
    </row>
    <row r="75" spans="1:22" ht="12.9" x14ac:dyDescent="0.35">
      <c r="A75" s="8" t="s">
        <v>2</v>
      </c>
      <c r="B75" s="9">
        <v>100</v>
      </c>
      <c r="C75" s="9">
        <v>100</v>
      </c>
      <c r="D75" s="9">
        <v>100</v>
      </c>
      <c r="E75" s="9">
        <v>100</v>
      </c>
      <c r="F75" s="13">
        <v>200</v>
      </c>
      <c r="G75" s="9">
        <v>200</v>
      </c>
      <c r="H75" s="9">
        <v>200</v>
      </c>
      <c r="I75" s="31"/>
      <c r="V75" s="14"/>
    </row>
    <row r="76" spans="1:22" ht="12.9" x14ac:dyDescent="0.35">
      <c r="A76" s="8" t="s">
        <v>70</v>
      </c>
      <c r="B76" s="13"/>
      <c r="C76" s="9"/>
      <c r="D76" s="9"/>
      <c r="E76" s="9"/>
      <c r="F76" s="9"/>
      <c r="G76" s="9"/>
      <c r="H76" s="9"/>
      <c r="V76" s="14"/>
    </row>
    <row r="77" spans="1:22" ht="12.9" x14ac:dyDescent="0.35">
      <c r="A77" s="8" t="s">
        <v>48</v>
      </c>
      <c r="B77" s="13">
        <v>1000</v>
      </c>
      <c r="C77" s="9">
        <v>1000</v>
      </c>
      <c r="D77" s="9">
        <v>1000</v>
      </c>
      <c r="E77" s="9">
        <v>1000</v>
      </c>
      <c r="F77" s="9">
        <v>1000</v>
      </c>
      <c r="G77" s="9">
        <v>1000</v>
      </c>
      <c r="H77" s="9">
        <v>1000</v>
      </c>
      <c r="V77" s="14"/>
    </row>
    <row r="78" spans="1:22" ht="12.9" x14ac:dyDescent="0.35">
      <c r="A78" s="8" t="s">
        <v>49</v>
      </c>
      <c r="B78" s="13">
        <v>3000</v>
      </c>
      <c r="C78" s="9">
        <v>3000</v>
      </c>
      <c r="D78" s="9">
        <v>3000</v>
      </c>
      <c r="E78" s="9">
        <v>3000</v>
      </c>
      <c r="F78" s="9">
        <v>3000</v>
      </c>
      <c r="G78" s="9">
        <v>3000</v>
      </c>
      <c r="H78" s="9">
        <v>3000</v>
      </c>
      <c r="V78" s="14"/>
    </row>
    <row r="79" spans="1:22" ht="12.9" x14ac:dyDescent="0.35">
      <c r="A79" s="8" t="s">
        <v>50</v>
      </c>
      <c r="B79" s="13">
        <v>2000</v>
      </c>
      <c r="C79" s="9">
        <v>2000</v>
      </c>
      <c r="D79" s="9">
        <v>2000</v>
      </c>
      <c r="E79" s="9">
        <v>2000</v>
      </c>
      <c r="F79" s="9">
        <v>2000</v>
      </c>
      <c r="G79" s="9">
        <v>2000</v>
      </c>
      <c r="H79" s="9">
        <v>2000</v>
      </c>
      <c r="V79" s="14"/>
    </row>
    <row r="80" spans="1:22" ht="12.9" x14ac:dyDescent="0.35">
      <c r="A80" s="8" t="s">
        <v>51</v>
      </c>
      <c r="B80" s="9">
        <v>100</v>
      </c>
      <c r="C80" s="9">
        <v>100</v>
      </c>
      <c r="D80" s="9">
        <v>100</v>
      </c>
      <c r="E80" s="9">
        <v>100</v>
      </c>
      <c r="F80" s="9">
        <v>100</v>
      </c>
      <c r="G80" s="9">
        <v>100</v>
      </c>
      <c r="H80" s="9">
        <v>100</v>
      </c>
      <c r="V80" s="14"/>
    </row>
    <row r="81" spans="1:22" ht="12.9" x14ac:dyDescent="0.35">
      <c r="A81" s="8" t="s">
        <v>52</v>
      </c>
      <c r="B81" s="9">
        <v>1000</v>
      </c>
      <c r="C81" s="9">
        <v>1000</v>
      </c>
      <c r="D81" s="9">
        <v>1000</v>
      </c>
      <c r="E81" s="9">
        <v>1000</v>
      </c>
      <c r="F81" s="9">
        <v>1000</v>
      </c>
      <c r="G81" s="9">
        <v>1000</v>
      </c>
      <c r="H81" s="9">
        <v>1000</v>
      </c>
      <c r="V81" s="14"/>
    </row>
    <row r="82" spans="1:22" ht="12.9" x14ac:dyDescent="0.35">
      <c r="A82" s="8" t="s">
        <v>53</v>
      </c>
      <c r="B82" s="13">
        <v>750</v>
      </c>
      <c r="C82" s="9">
        <v>750</v>
      </c>
      <c r="D82" s="9">
        <v>750</v>
      </c>
      <c r="E82" s="9">
        <v>750</v>
      </c>
      <c r="F82" s="9">
        <v>750</v>
      </c>
      <c r="G82" s="9">
        <v>750</v>
      </c>
      <c r="H82" s="9">
        <v>750</v>
      </c>
    </row>
    <row r="83" spans="1:22" ht="12.9" x14ac:dyDescent="0.35">
      <c r="A83" s="8" t="s">
        <v>54</v>
      </c>
      <c r="B83" s="13">
        <v>5000</v>
      </c>
      <c r="C83" s="20">
        <v>3500</v>
      </c>
      <c r="D83" s="9">
        <v>3500</v>
      </c>
      <c r="E83" s="9">
        <v>3500</v>
      </c>
      <c r="F83" s="9">
        <v>3500</v>
      </c>
      <c r="G83" s="9">
        <v>3500</v>
      </c>
      <c r="H83" s="9">
        <v>3500</v>
      </c>
      <c r="I83" s="3"/>
    </row>
    <row r="84" spans="1:22" ht="13.3" thickBot="1" x14ac:dyDescent="0.4">
      <c r="A84" s="8" t="s">
        <v>58</v>
      </c>
      <c r="B84" s="13">
        <v>2500</v>
      </c>
      <c r="C84" s="13">
        <v>4000</v>
      </c>
      <c r="D84" s="9">
        <v>4000</v>
      </c>
      <c r="E84" s="9">
        <v>4000</v>
      </c>
      <c r="F84" s="9">
        <v>4000</v>
      </c>
      <c r="G84" s="9">
        <v>4000</v>
      </c>
      <c r="H84" s="9">
        <v>4000</v>
      </c>
      <c r="I84" s="3"/>
    </row>
    <row r="85" spans="1:22" ht="12.9" x14ac:dyDescent="0.35">
      <c r="A85" s="17" t="s">
        <v>61</v>
      </c>
      <c r="B85" s="15">
        <f t="shared" ref="B85:C85" si="27">SUM(B76:B84)</f>
        <v>15350</v>
      </c>
      <c r="C85" s="15">
        <f t="shared" si="27"/>
        <v>15350</v>
      </c>
      <c r="D85" s="15">
        <f t="shared" ref="D85:E85" si="28">SUM(D76:D84)</f>
        <v>15350</v>
      </c>
      <c r="E85" s="15">
        <f t="shared" si="28"/>
        <v>15350</v>
      </c>
      <c r="F85" s="15">
        <f t="shared" ref="F85:H85" si="29">SUM(F76:F84)</f>
        <v>15350</v>
      </c>
      <c r="G85" s="15">
        <f t="shared" ref="G85" si="30">SUM(G76:G84)</f>
        <v>15350</v>
      </c>
      <c r="H85" s="15">
        <f t="shared" si="29"/>
        <v>15350</v>
      </c>
      <c r="I85" s="37"/>
      <c r="J85" s="36"/>
      <c r="K85" s="36"/>
      <c r="L85" s="36"/>
      <c r="M85" s="36"/>
    </row>
    <row r="86" spans="1:22" ht="12.9" x14ac:dyDescent="0.35">
      <c r="A86" s="8" t="s">
        <v>3</v>
      </c>
      <c r="B86" s="9">
        <v>0</v>
      </c>
      <c r="C86" s="9">
        <v>0</v>
      </c>
      <c r="D86" s="9">
        <v>0</v>
      </c>
      <c r="E86" s="9">
        <v>0</v>
      </c>
      <c r="F86" s="9">
        <v>0</v>
      </c>
      <c r="G86" s="9">
        <v>0</v>
      </c>
      <c r="H86" s="9">
        <v>0</v>
      </c>
      <c r="I86" s="36"/>
      <c r="J86" s="36"/>
      <c r="K86" s="36"/>
      <c r="L86" s="36"/>
      <c r="M86" s="36"/>
    </row>
    <row r="87" spans="1:22" ht="12.9" x14ac:dyDescent="0.35">
      <c r="A87" s="8" t="s">
        <v>5</v>
      </c>
      <c r="B87" s="9">
        <v>1100</v>
      </c>
      <c r="C87" s="9">
        <v>1100</v>
      </c>
      <c r="D87" s="9">
        <v>1100</v>
      </c>
      <c r="E87" s="9">
        <v>1100</v>
      </c>
      <c r="F87" s="9">
        <v>1100</v>
      </c>
      <c r="G87" s="9">
        <v>1100</v>
      </c>
      <c r="H87" s="9">
        <v>1100</v>
      </c>
      <c r="I87" s="36"/>
      <c r="J87" s="39" t="s">
        <v>92</v>
      </c>
      <c r="K87" s="40"/>
      <c r="L87" s="40"/>
      <c r="M87" s="40"/>
      <c r="N87" s="40"/>
      <c r="O87" s="40"/>
    </row>
    <row r="88" spans="1:22" ht="12.9" x14ac:dyDescent="0.35">
      <c r="A88" s="8" t="s">
        <v>8</v>
      </c>
      <c r="B88" s="9">
        <v>1900</v>
      </c>
      <c r="C88" s="9">
        <v>1900</v>
      </c>
      <c r="D88" s="9">
        <v>1900</v>
      </c>
      <c r="E88" s="9">
        <v>1900</v>
      </c>
      <c r="F88" s="9">
        <v>1900</v>
      </c>
      <c r="G88" s="9">
        <v>1900</v>
      </c>
      <c r="H88" s="9">
        <v>1900</v>
      </c>
      <c r="I88" s="36"/>
      <c r="J88" s="40"/>
      <c r="K88" s="40"/>
      <c r="L88" s="40"/>
      <c r="M88" s="40"/>
      <c r="N88" s="40"/>
      <c r="O88" s="40"/>
    </row>
    <row r="89" spans="1:22" ht="12.9" x14ac:dyDescent="0.35">
      <c r="A89" s="8" t="s">
        <v>90</v>
      </c>
      <c r="B89" s="9"/>
      <c r="C89" s="9"/>
      <c r="D89" s="9"/>
      <c r="E89" s="9"/>
      <c r="F89" s="13">
        <v>510</v>
      </c>
      <c r="G89" s="13">
        <v>510</v>
      </c>
      <c r="H89" s="13">
        <v>510</v>
      </c>
      <c r="I89" s="36"/>
      <c r="J89" s="40"/>
      <c r="K89" s="40"/>
      <c r="L89" s="40"/>
      <c r="M89" s="40"/>
      <c r="N89" s="40"/>
      <c r="O89" s="40"/>
    </row>
    <row r="90" spans="1:22" ht="12.9" x14ac:dyDescent="0.35">
      <c r="A90" s="8" t="s">
        <v>91</v>
      </c>
      <c r="B90" s="9"/>
      <c r="C90" s="9"/>
      <c r="D90" s="9"/>
      <c r="E90" s="9"/>
      <c r="F90" s="13">
        <f>15*12</f>
        <v>180</v>
      </c>
      <c r="G90" s="13">
        <f>15*12</f>
        <v>180</v>
      </c>
      <c r="H90" s="13">
        <f>15*12</f>
        <v>180</v>
      </c>
      <c r="J90" s="40"/>
      <c r="K90" s="40"/>
      <c r="L90" s="40"/>
      <c r="M90" s="40"/>
      <c r="N90" s="40"/>
      <c r="O90" s="40"/>
    </row>
    <row r="91" spans="1:22" ht="12.9" x14ac:dyDescent="0.35">
      <c r="A91" s="8" t="s">
        <v>86</v>
      </c>
      <c r="B91" s="9"/>
      <c r="C91" s="13">
        <v>100</v>
      </c>
      <c r="D91" s="9">
        <v>100</v>
      </c>
      <c r="E91" s="9">
        <v>100</v>
      </c>
      <c r="F91" s="9">
        <v>100</v>
      </c>
      <c r="G91" s="9">
        <v>100</v>
      </c>
      <c r="H91" s="9">
        <v>100</v>
      </c>
      <c r="I91" s="36"/>
      <c r="J91" s="40"/>
      <c r="K91" s="40"/>
      <c r="L91" s="40"/>
      <c r="M91" s="40"/>
      <c r="N91" s="40"/>
      <c r="O91" s="40"/>
    </row>
    <row r="92" spans="1:22" ht="12.9" x14ac:dyDescent="0.35">
      <c r="A92" s="6" t="s">
        <v>15</v>
      </c>
      <c r="B92" s="12">
        <f t="shared" ref="B92:C92" si="31">SUM(B70:B75)+B85+SUM(B86:B91)</f>
        <v>22025</v>
      </c>
      <c r="C92" s="22">
        <f t="shared" si="31"/>
        <v>21000</v>
      </c>
      <c r="D92" s="22">
        <f t="shared" ref="D92:E92" si="32">SUM(D70:D75)+D85+SUM(D86:D91)</f>
        <v>21000</v>
      </c>
      <c r="E92" s="22">
        <f t="shared" si="32"/>
        <v>21000</v>
      </c>
      <c r="F92" s="7">
        <f t="shared" ref="F92:H92" si="33">SUM(F70:F75)+F85+SUM(F86:F91)</f>
        <v>21790</v>
      </c>
      <c r="G92" s="7">
        <f t="shared" ref="G92" si="34">SUM(G70:G75)+G85+SUM(G86:G91)</f>
        <v>20240</v>
      </c>
      <c r="H92" s="7">
        <f t="shared" si="33"/>
        <v>20240</v>
      </c>
      <c r="I92" s="36"/>
      <c r="J92" s="40"/>
      <c r="K92" s="40"/>
      <c r="L92" s="40"/>
      <c r="M92" s="40"/>
      <c r="N92" s="40"/>
      <c r="O92" s="40"/>
    </row>
    <row r="93" spans="1:22" ht="12.9" x14ac:dyDescent="0.35">
      <c r="A93" s="6"/>
      <c r="B93" s="8"/>
      <c r="C93" s="6"/>
      <c r="D93" s="6"/>
      <c r="E93" s="6"/>
      <c r="F93" s="8"/>
      <c r="G93" s="8"/>
      <c r="H93" s="8"/>
      <c r="I93" s="36"/>
      <c r="J93" s="40"/>
      <c r="K93" s="40"/>
      <c r="L93" s="40"/>
      <c r="M93" s="40"/>
      <c r="N93" s="40"/>
      <c r="O93" s="40"/>
    </row>
    <row r="94" spans="1:22" ht="12.9" x14ac:dyDescent="0.35">
      <c r="A94" s="6" t="s">
        <v>0</v>
      </c>
      <c r="B94" s="12">
        <f t="shared" ref="B94:E94" si="35">SUM(B22+B28+B37+B47+B58+B67+B92)</f>
        <v>85109</v>
      </c>
      <c r="C94" s="22">
        <f t="shared" si="35"/>
        <v>85051</v>
      </c>
      <c r="D94" s="22">
        <f t="shared" si="35"/>
        <v>82425</v>
      </c>
      <c r="E94" s="22">
        <f t="shared" si="35"/>
        <v>82750</v>
      </c>
      <c r="F94" s="7">
        <f t="shared" ref="F94:H94" si="36">SUM(F22+F28+F37+F47+F58+F67+F92)</f>
        <v>84095</v>
      </c>
      <c r="G94" s="7">
        <f t="shared" ref="G94" si="37">SUM(G22+G28+G37+G47+G58+G67+G92)</f>
        <v>79950</v>
      </c>
      <c r="H94" s="7">
        <f t="shared" si="36"/>
        <v>79360</v>
      </c>
      <c r="I94" s="36"/>
      <c r="J94" s="40"/>
      <c r="K94" s="40"/>
      <c r="L94" s="40"/>
      <c r="M94" s="40"/>
      <c r="N94" s="40"/>
      <c r="O94" s="40"/>
    </row>
    <row r="95" spans="1:22" ht="12.9" x14ac:dyDescent="0.35">
      <c r="A95" s="8"/>
      <c r="B95" s="8"/>
      <c r="C95" s="6"/>
      <c r="D95" s="6"/>
      <c r="E95" s="6"/>
      <c r="F95" s="8"/>
      <c r="G95" s="8"/>
      <c r="H95" s="8"/>
      <c r="I95" s="36"/>
      <c r="J95" s="40"/>
      <c r="K95" s="40"/>
      <c r="L95" s="40"/>
      <c r="M95" s="40"/>
      <c r="N95" s="40"/>
      <c r="O95" s="40"/>
    </row>
    <row r="96" spans="1:22" ht="12.9" x14ac:dyDescent="0.35">
      <c r="A96" s="6" t="s">
        <v>9</v>
      </c>
      <c r="B96" s="12">
        <f t="shared" ref="B96:E96" si="38">B15</f>
        <v>80909</v>
      </c>
      <c r="C96" s="22">
        <f t="shared" si="38"/>
        <v>78826</v>
      </c>
      <c r="D96" s="22">
        <f t="shared" si="38"/>
        <v>76500</v>
      </c>
      <c r="E96" s="22">
        <f t="shared" si="38"/>
        <v>81800</v>
      </c>
      <c r="F96" s="7">
        <f t="shared" ref="F96:H96" si="39">F15</f>
        <v>84600</v>
      </c>
      <c r="G96" s="7">
        <f t="shared" ref="G96" si="40">G15</f>
        <v>80160</v>
      </c>
      <c r="H96" s="7">
        <f t="shared" si="39"/>
        <v>76410</v>
      </c>
      <c r="I96" s="36"/>
      <c r="J96" s="40"/>
      <c r="K96" s="40"/>
      <c r="L96" s="40"/>
      <c r="M96" s="40"/>
      <c r="N96" s="40"/>
      <c r="O96" s="40"/>
    </row>
    <row r="97" spans="1:15" ht="12.9" x14ac:dyDescent="0.35">
      <c r="A97" s="8"/>
      <c r="B97" s="8"/>
      <c r="C97" s="6"/>
      <c r="D97" s="6"/>
      <c r="E97" s="6"/>
      <c r="F97" s="6"/>
      <c r="G97" s="6"/>
      <c r="H97" s="6"/>
      <c r="I97" s="36"/>
      <c r="J97" s="40"/>
      <c r="K97" s="40"/>
      <c r="L97" s="40"/>
      <c r="M97" s="40"/>
      <c r="N97" s="40"/>
      <c r="O97" s="40"/>
    </row>
    <row r="98" spans="1:15" s="1" customFormat="1" ht="12.9" x14ac:dyDescent="0.35">
      <c r="A98" s="6" t="s">
        <v>95</v>
      </c>
      <c r="B98" s="12">
        <f t="shared" ref="B98:H98" si="41">B96-B94</f>
        <v>-4200</v>
      </c>
      <c r="C98" s="12">
        <f t="shared" si="41"/>
        <v>-6225</v>
      </c>
      <c r="D98" s="12">
        <f t="shared" si="41"/>
        <v>-5925</v>
      </c>
      <c r="E98" s="12">
        <f t="shared" si="41"/>
        <v>-950</v>
      </c>
      <c r="F98" s="12">
        <f t="shared" si="41"/>
        <v>505</v>
      </c>
      <c r="G98" s="12">
        <f t="shared" ref="G98" si="42">G96-G94</f>
        <v>210</v>
      </c>
      <c r="H98" s="12">
        <f t="shared" si="41"/>
        <v>-2950</v>
      </c>
      <c r="I98" s="36"/>
      <c r="J98" s="40"/>
      <c r="K98" s="40"/>
      <c r="L98" s="40"/>
      <c r="M98" s="40"/>
      <c r="N98" s="40"/>
      <c r="O98" s="40"/>
    </row>
    <row r="99" spans="1:15" ht="12.9" x14ac:dyDescent="0.35">
      <c r="A99" s="8"/>
      <c r="B99" s="8"/>
      <c r="C99" s="8"/>
      <c r="D99" s="8"/>
      <c r="E99" s="8"/>
      <c r="F99" s="8"/>
      <c r="G99" s="8"/>
      <c r="H99" s="8"/>
      <c r="I99" s="36"/>
      <c r="J99" s="40"/>
      <c r="K99" s="40"/>
      <c r="L99" s="40"/>
      <c r="M99" s="40"/>
      <c r="N99" s="40"/>
      <c r="O99" s="40"/>
    </row>
    <row r="100" spans="1:15" ht="12.9" x14ac:dyDescent="0.35">
      <c r="A100" s="6" t="s">
        <v>10</v>
      </c>
      <c r="B100" s="13">
        <v>4200</v>
      </c>
      <c r="C100" s="13">
        <f>C96-C94</f>
        <v>-6225</v>
      </c>
      <c r="D100" s="13">
        <f>D96-D94</f>
        <v>-5925</v>
      </c>
      <c r="E100" s="13">
        <f>E96-E94</f>
        <v>-950</v>
      </c>
      <c r="F100" s="20">
        <v>0</v>
      </c>
      <c r="G100" s="20">
        <v>0</v>
      </c>
      <c r="H100" s="20">
        <v>0</v>
      </c>
      <c r="I100" s="36"/>
      <c r="J100" s="40"/>
      <c r="K100" s="40"/>
      <c r="L100" s="40"/>
      <c r="M100" s="40"/>
      <c r="N100" s="40"/>
      <c r="O100" s="40"/>
    </row>
    <row r="101" spans="1:15" ht="12.9" x14ac:dyDescent="0.35">
      <c r="A101" s="8"/>
      <c r="B101" s="8"/>
      <c r="C101" s="8"/>
      <c r="D101" s="8"/>
      <c r="E101" s="8"/>
      <c r="F101" s="8"/>
      <c r="G101" s="8"/>
      <c r="H101" s="8"/>
      <c r="I101" s="36"/>
      <c r="J101" s="40"/>
      <c r="K101" s="40"/>
      <c r="L101" s="40"/>
      <c r="M101" s="40"/>
      <c r="N101" s="40"/>
      <c r="O101" s="40"/>
    </row>
    <row r="102" spans="1:15" ht="12.9" x14ac:dyDescent="0.35">
      <c r="A102" s="6" t="s">
        <v>96</v>
      </c>
      <c r="B102" s="12">
        <f t="shared" ref="B102:H102" si="43">B98+B100</f>
        <v>0</v>
      </c>
      <c r="C102" s="12">
        <f>C98-C100</f>
        <v>0</v>
      </c>
      <c r="D102" s="12">
        <f>D98-D100</f>
        <v>0</v>
      </c>
      <c r="E102" s="12">
        <f>E98-E100</f>
        <v>0</v>
      </c>
      <c r="F102" s="12">
        <f t="shared" si="43"/>
        <v>505</v>
      </c>
      <c r="G102" s="12">
        <f t="shared" ref="G102" si="44">G98+G100</f>
        <v>210</v>
      </c>
      <c r="H102" s="12">
        <f t="shared" si="43"/>
        <v>-2950</v>
      </c>
      <c r="I102" s="36"/>
      <c r="J102" s="40"/>
      <c r="K102" s="40"/>
      <c r="L102" s="40"/>
      <c r="M102" s="40"/>
      <c r="N102" s="40"/>
      <c r="O102" s="40"/>
    </row>
    <row r="103" spans="1:15" x14ac:dyDescent="0.3">
      <c r="I103" s="2"/>
      <c r="J103" s="40"/>
      <c r="K103" s="40"/>
      <c r="L103" s="40"/>
      <c r="M103" s="40"/>
      <c r="N103" s="40"/>
      <c r="O103" s="40"/>
    </row>
    <row r="104" spans="1:15" x14ac:dyDescent="0.3">
      <c r="B104" s="3"/>
      <c r="C104" s="14"/>
    </row>
    <row r="105" spans="1:15" x14ac:dyDescent="0.3">
      <c r="B105" s="3"/>
      <c r="G105" s="2"/>
      <c r="H105" s="38">
        <f>ROUNDUP(((H94-SUM(H8:H14))/38),0)</f>
        <v>1728</v>
      </c>
      <c r="I105" s="1"/>
      <c r="J105" s="1" t="s">
        <v>103</v>
      </c>
    </row>
    <row r="112" spans="1:15" x14ac:dyDescent="0.3">
      <c r="H112" s="3"/>
    </row>
  </sheetData>
  <mergeCells count="9">
    <mergeCell ref="J87:O103"/>
    <mergeCell ref="J3:O16"/>
    <mergeCell ref="J17:M18"/>
    <mergeCell ref="J47:M48"/>
    <mergeCell ref="J19:M19"/>
    <mergeCell ref="J24:M24"/>
    <mergeCell ref="J33:M33"/>
    <mergeCell ref="J38:M38"/>
    <mergeCell ref="J28:M31"/>
  </mergeCells>
  <conditionalFormatting sqref="B98:H98">
    <cfRule type="cellIs" dxfId="0" priority="1" operator="lessThan">
      <formula>0</formula>
    </cfRule>
  </conditionalFormatting>
  <pageMargins left="0.35" right="0.35" top="1.1057692307692299" bottom="1" header="0.3" footer="0.3"/>
  <pageSetup paperSize="5" scale="86" fitToHeight="0" orientation="landscape" horizontalDpi="4294967295" verticalDpi="4294967295" r:id="rId1"/>
  <headerFooter>
    <oddHeader>&amp;L&amp;G&amp;R&amp;"-,Regular"&amp;18Budget Planning  for the 2023-2024  Year</oddHeader>
    <oddFooter>&amp;RPage &amp;P of &amp;N</oddFooter>
  </headerFooter>
  <ignoredErrors>
    <ignoredError sqref="C62:C63" unlockedFormula="1"/>
  </ignoredError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A0A3CC8DEC1E49AFA01A34F9083F69" ma:contentTypeVersion="12" ma:contentTypeDescription="Create a new document." ma:contentTypeScope="" ma:versionID="eb8800eb0b96f37c8ed747868116d436">
  <xsd:schema xmlns:xsd="http://www.w3.org/2001/XMLSchema" xmlns:xs="http://www.w3.org/2001/XMLSchema" xmlns:p="http://schemas.microsoft.com/office/2006/metadata/properties" xmlns:ns2="30062dfa-de86-441a-b3cf-1b91fa3b98a2" xmlns:ns3="525c3dac-2fe1-46d5-b1d3-dce1cc839431" targetNamespace="http://schemas.microsoft.com/office/2006/metadata/properties" ma:root="true" ma:fieldsID="bc22ae8907b3a0ed9d997b9ff8549546" ns2:_="" ns3:_="">
    <xsd:import namespace="30062dfa-de86-441a-b3cf-1b91fa3b98a2"/>
    <xsd:import namespace="525c3dac-2fe1-46d5-b1d3-dce1cc8394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62dfa-de86-441a-b3cf-1b91fa3b98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a6a9cc7-3334-4c5e-b25b-1ac555b6c48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5c3dac-2fe1-46d5-b1d3-dce1cc83943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5f841c7-befd-44e1-bca4-5f44c6600a91}" ma:internalName="TaxCatchAll" ma:showField="CatchAllData" ma:web="525c3dac-2fe1-46d5-b1d3-dce1cc8394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062dfa-de86-441a-b3cf-1b91fa3b98a2">
      <Terms xmlns="http://schemas.microsoft.com/office/infopath/2007/PartnerControls"/>
    </lcf76f155ced4ddcb4097134ff3c332f>
    <TaxCatchAll xmlns="525c3dac-2fe1-46d5-b1d3-dce1cc839431" xsi:nil="true"/>
  </documentManagement>
</p:properties>
</file>

<file path=customXml/itemProps1.xml><?xml version="1.0" encoding="utf-8"?>
<ds:datastoreItem xmlns:ds="http://schemas.openxmlformats.org/officeDocument/2006/customXml" ds:itemID="{6F12989B-C45A-4051-975E-EC5299F7390C}"/>
</file>

<file path=customXml/itemProps2.xml><?xml version="1.0" encoding="utf-8"?>
<ds:datastoreItem xmlns:ds="http://schemas.openxmlformats.org/officeDocument/2006/customXml" ds:itemID="{B43A5687-B4F3-480F-92A0-663BBA3C0322}"/>
</file>

<file path=customXml/itemProps3.xml><?xml version="1.0" encoding="utf-8"?>
<ds:datastoreItem xmlns:ds="http://schemas.openxmlformats.org/officeDocument/2006/customXml" ds:itemID="{AF2DE330-14ED-461F-AE9D-476AFF566A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21-22 Budget Projection</vt:lpstr>
      <vt:lpstr>'21-22 Budget Projection'!Print_Area</vt:lpstr>
      <vt:lpstr>'21-22 Budget Projection'!Print_Titles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Lloyd</dc:creator>
  <cp:lastModifiedBy>Gary Bren</cp:lastModifiedBy>
  <cp:lastPrinted>2025-04-06T20:27:52Z</cp:lastPrinted>
  <dcterms:created xsi:type="dcterms:W3CDTF">2011-03-23T21:23:05Z</dcterms:created>
  <dcterms:modified xsi:type="dcterms:W3CDTF">2025-04-06T21:07:52Z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0x010100C1A0A3CC8DEC1E49AFA01A34F9083F69</vt:lpwstr>
  </property>
</Properties>
</file>