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991645d425fb082/Desktop/Rotary/District Governor(s)/Dianne Crawford/Dianne's Financials/"/>
    </mc:Choice>
  </mc:AlternateContent>
  <xr:revisionPtr revIDLastSave="0" documentId="8_{83CB119A-2344-42F1-AA7A-76572DD8BB94}" xr6:coauthVersionLast="47" xr6:coauthVersionMax="47" xr10:uidLastSave="{00000000-0000-0000-0000-000000000000}"/>
  <bookViews>
    <workbookView xWindow="-30828" yWindow="756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3" i="1" l="1"/>
  <c r="B91" i="1"/>
  <c r="B87" i="1"/>
  <c r="B77" i="1"/>
  <c r="B74" i="1"/>
  <c r="B73" i="1"/>
  <c r="B67" i="1"/>
  <c r="B59" i="1"/>
  <c r="B60" i="1" s="1"/>
  <c r="B105" i="1" s="1"/>
  <c r="B58" i="1"/>
  <c r="B53" i="1"/>
  <c r="B32" i="1"/>
  <c r="B28" i="1"/>
  <c r="B20" i="1"/>
  <c r="B17" i="1"/>
  <c r="B33" i="1" s="1"/>
  <c r="B34" i="1" s="1"/>
  <c r="B106" i="1" s="1"/>
  <c r="B107" i="1" s="1"/>
  <c r="B16" i="1"/>
  <c r="B10" i="1"/>
</calcChain>
</file>

<file path=xl/sharedStrings.xml><?xml version="1.0" encoding="utf-8"?>
<sst xmlns="http://schemas.openxmlformats.org/spreadsheetml/2006/main" count="108" uniqueCount="108">
  <si>
    <t>ROTARY INTERNATIONAL DISTRICT 5340 v.1</t>
  </si>
  <si>
    <t>Statement of Activity</t>
  </si>
  <si>
    <t>July 1, 2024-June 30, 2025</t>
  </si>
  <si>
    <t>Revenue</t>
  </si>
  <si>
    <t>4000 District Dues From Clubs</t>
  </si>
  <si>
    <t>4100 Rotary Intl Reimbursements</t>
  </si>
  <si>
    <t>4150 Rotary Funding - Governor</t>
  </si>
  <si>
    <t>Total for 4100 Rotary Intl Reimbursements</t>
  </si>
  <si>
    <t>4200 District Event Income</t>
  </si>
  <si>
    <t>4250 District, Foundation and Social Events Income</t>
  </si>
  <si>
    <t>4255 District Council &amp; Gov Dinner Income</t>
  </si>
  <si>
    <t>4275 Padres Ticket &amp; Flag Court Income</t>
  </si>
  <si>
    <t>4290 Other Event Income</t>
  </si>
  <si>
    <t>Total for 4250 District, Foundation and Social Events Income</t>
  </si>
  <si>
    <t>Total for 4200 District Event Income</t>
  </si>
  <si>
    <t>4300 Community Service Income</t>
  </si>
  <si>
    <t>4370 District Grant - (Grants to be Distributed)</t>
  </si>
  <si>
    <t>Total for 4300 Community Service Income</t>
  </si>
  <si>
    <t>4400 Youth Service Income</t>
  </si>
  <si>
    <t>4410 R.Y.L.A.</t>
  </si>
  <si>
    <t>4420 L.E.A.D.</t>
  </si>
  <si>
    <t>4430 Model United Nations</t>
  </si>
  <si>
    <t>4470 Four Way Speech Contest</t>
  </si>
  <si>
    <t>4475 Music Competition</t>
  </si>
  <si>
    <t>4485 4485 Summer Camp</t>
  </si>
  <si>
    <t>Total for 4400 Youth Service Income</t>
  </si>
  <si>
    <t>4800 Miscellaneous Income</t>
  </si>
  <si>
    <t>4900 Investment</t>
  </si>
  <si>
    <t>4910 Interest Income</t>
  </si>
  <si>
    <t>Total for 4900 Investment</t>
  </si>
  <si>
    <t>Total for Revenue</t>
  </si>
  <si>
    <t>Gross Profit</t>
  </si>
  <si>
    <t>Expenditures</t>
  </si>
  <si>
    <t>6100 Club Service</t>
  </si>
  <si>
    <t>6110 Auto &amp; Travel</t>
  </si>
  <si>
    <t>6120 Awards &amp; Gifts</t>
  </si>
  <si>
    <t>6125 Badges &amp; Rotary Merchandise</t>
  </si>
  <si>
    <t>6126 Dues &amp; Subscriptions</t>
  </si>
  <si>
    <t>6130 Membership Awareness &amp; Promotion</t>
  </si>
  <si>
    <t>6140 Public Relations</t>
  </si>
  <si>
    <t>6145 Website Expense</t>
  </si>
  <si>
    <t>6150 Meetings</t>
  </si>
  <si>
    <t>6155 District Donations - Youth Services</t>
  </si>
  <si>
    <t>6200 District Event Costs</t>
  </si>
  <si>
    <t>6210 Training Costs</t>
  </si>
  <si>
    <t>6211 AG &amp; Leadership Training</t>
  </si>
  <si>
    <t>6213 President Elect Training</t>
  </si>
  <si>
    <t>6215 District Assembly Expenses</t>
  </si>
  <si>
    <t>6220 Foundation Seminar Expense</t>
  </si>
  <si>
    <t>6249 Other Training Event Costs</t>
  </si>
  <si>
    <t>Total for 6210 Training Costs</t>
  </si>
  <si>
    <t>6250 District, Foundation and Social Event Costs</t>
  </si>
  <si>
    <t>6255 District Council &amp; Gov Dinner Expense</t>
  </si>
  <si>
    <t>6275 Padres Tickets &amp; Flag Court Expense</t>
  </si>
  <si>
    <t>6291 Advisory Committee</t>
  </si>
  <si>
    <t>Total for 6250 District, Foundation and Social Event Costs</t>
  </si>
  <si>
    <t>Total for 6200 District Event Costs</t>
  </si>
  <si>
    <t>Total for 6100 Club Service</t>
  </si>
  <si>
    <t>6170 Governor Training</t>
  </si>
  <si>
    <t>6171 Zone Institute</t>
  </si>
  <si>
    <t>6172 Zone Institute - DG</t>
  </si>
  <si>
    <t>6173 Zone Institute - DGE - GETS</t>
  </si>
  <si>
    <t>6174 Zone Institute - DGN - GNATS</t>
  </si>
  <si>
    <t>6177 Zone Institute - Developing Leaders</t>
  </si>
  <si>
    <t>Total for 6171 Zone Institute</t>
  </si>
  <si>
    <t>6180 International Convention</t>
  </si>
  <si>
    <t>6181 Int'l Convention DG</t>
  </si>
  <si>
    <t>6182 Int'l Convention - DGE</t>
  </si>
  <si>
    <t>6183 Int'l Convention - DGN</t>
  </si>
  <si>
    <t>6185 Int'l Convention - PDG</t>
  </si>
  <si>
    <t>Total for 6180 International Convention</t>
  </si>
  <si>
    <t>Total for 6170 Governor Training</t>
  </si>
  <si>
    <t>6300 Community Service</t>
  </si>
  <si>
    <t>6370 District Grants - (Grants to be Distributed)</t>
  </si>
  <si>
    <t>Total for 6300 Community Service</t>
  </si>
  <si>
    <t>6400 Youth Service Costs</t>
  </si>
  <si>
    <t>6410 Rotary Youth Leadership Award</t>
  </si>
  <si>
    <t>6420 Leadership, Ethics, LEAD</t>
  </si>
  <si>
    <t>6430 Model United Nations</t>
  </si>
  <si>
    <t>6440 Rotaract</t>
  </si>
  <si>
    <t>6460 Summer Camp</t>
  </si>
  <si>
    <t>6470 Four Way Speech Contest</t>
  </si>
  <si>
    <t>6475 Music Competition</t>
  </si>
  <si>
    <t>6485 Background Checks</t>
  </si>
  <si>
    <t>Total for 6400 Youth Service Costs</t>
  </si>
  <si>
    <t>6500 International Service</t>
  </si>
  <si>
    <t>6540 Polio Eradication Support</t>
  </si>
  <si>
    <t>6580 Youth Exchange Support</t>
  </si>
  <si>
    <t>Total for 6500 International Service</t>
  </si>
  <si>
    <t>6800 Admin</t>
  </si>
  <si>
    <t>6810 Bank Charges &amp; Fees</t>
  </si>
  <si>
    <t>6812 Merchant Fees, Operations</t>
  </si>
  <si>
    <t>6820 Office Equipment</t>
  </si>
  <si>
    <t>6830 Office Supplies &amp; Expenses</t>
  </si>
  <si>
    <t>6835 Postage</t>
  </si>
  <si>
    <t>6840 DG Line Discretionary Expenses</t>
  </si>
  <si>
    <t>6850 Professional Fees</t>
  </si>
  <si>
    <t>6860 DG Line Personal Expense</t>
  </si>
  <si>
    <t>6870 Telephone &amp; Communication</t>
  </si>
  <si>
    <t>6899 Government Fees, FTB, IRS, AG</t>
  </si>
  <si>
    <t>Total for 6800 Admin</t>
  </si>
  <si>
    <t>69800 Uncategorized Expenses</t>
  </si>
  <si>
    <t>Total for Expenditures</t>
  </si>
  <si>
    <t>Net Operating Revenue</t>
  </si>
  <si>
    <t>Net Revenue</t>
  </si>
  <si>
    <t/>
  </si>
  <si>
    <t>Total</t>
  </si>
  <si>
    <t>Cash Basis Tuesday, June 30, 2026 08:52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</si>
</sst>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0" fillId="0" borderId="0" xfId="0" applyAlignment="1">
      <alignment wrapText="1"/>
    </xf>
    <xf numFmtId="0" fontId="3" fillId="0" borderId="1" xfId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4" fontId="4" fillId="0" borderId="2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11"/>
  <sheetViews>
    <sheetView tabSelected="1" workbookViewId="0">
      <selection sqref="A1:B1"/>
    </sheetView>
  </sheetViews>
  <sheetFormatPr defaultColWidth="11.296875" defaultRowHeight="15.6" x14ac:dyDescent="0.3"/>
  <cols>
    <col min="1" max="1" width="52.19921875" style="15" customWidth="1"/>
    <col min="2" max="2" width="16.09765625" style="15" customWidth="1"/>
  </cols>
  <sheetData>
    <row r="1" spans="1:2" x14ac:dyDescent="0.3">
      <c r="A1" s="5" t="s">
        <v>0</v>
      </c>
      <c r="B1" s="4"/>
    </row>
    <row r="2" spans="1:2" x14ac:dyDescent="0.3">
      <c r="A2" s="3" t="s">
        <v>1</v>
      </c>
      <c r="B2" s="4"/>
    </row>
    <row r="3" spans="1:2" x14ac:dyDescent="0.3">
      <c r="A3" s="2" t="s">
        <v>2</v>
      </c>
      <c r="B3" s="4"/>
    </row>
    <row r="5" spans="1:2" x14ac:dyDescent="0.3">
      <c r="A5" s="16" t="s">
        <v>105</v>
      </c>
      <c r="B5" s="16" t="s">
        <v>106</v>
      </c>
    </row>
    <row r="6" spans="1:2" x14ac:dyDescent="0.3">
      <c r="A6" s="6" t="s">
        <v>3</v>
      </c>
    </row>
    <row r="7" spans="1:2" x14ac:dyDescent="0.3">
      <c r="A7" s="7" t="s">
        <v>4</v>
      </c>
      <c r="B7" s="17">
        <v>116733</v>
      </c>
    </row>
    <row r="8" spans="1:2" x14ac:dyDescent="0.3">
      <c r="A8" s="7" t="s">
        <v>5</v>
      </c>
      <c r="B8" s="18"/>
    </row>
    <row r="9" spans="1:2" x14ac:dyDescent="0.3">
      <c r="A9" s="8" t="s">
        <v>6</v>
      </c>
      <c r="B9" s="17">
        <v>11308</v>
      </c>
    </row>
    <row r="10" spans="1:2" x14ac:dyDescent="0.3">
      <c r="A10" s="9" t="s">
        <v>7</v>
      </c>
      <c r="B10" s="19">
        <f>B8+B9</f>
        <v>11308</v>
      </c>
    </row>
    <row r="11" spans="1:2" x14ac:dyDescent="0.3">
      <c r="A11" s="7" t="s">
        <v>8</v>
      </c>
      <c r="B11" s="18"/>
    </row>
    <row r="12" spans="1:2" x14ac:dyDescent="0.3">
      <c r="A12" s="8" t="s">
        <v>9</v>
      </c>
      <c r="B12" s="18"/>
    </row>
    <row r="13" spans="1:2" x14ac:dyDescent="0.3">
      <c r="A13" s="10" t="s">
        <v>10</v>
      </c>
      <c r="B13" s="17">
        <v>45419.59</v>
      </c>
    </row>
    <row r="14" spans="1:2" x14ac:dyDescent="0.3">
      <c r="A14" s="10" t="s">
        <v>11</v>
      </c>
      <c r="B14" s="17">
        <v>14281</v>
      </c>
    </row>
    <row r="15" spans="1:2" x14ac:dyDescent="0.3">
      <c r="A15" s="10" t="s">
        <v>12</v>
      </c>
      <c r="B15" s="17">
        <v>215</v>
      </c>
    </row>
    <row r="16" spans="1:2" x14ac:dyDescent="0.3">
      <c r="A16" s="11" t="s">
        <v>13</v>
      </c>
      <c r="B16" s="19">
        <f>B12+B13+B14+B15</f>
        <v>59915.59</v>
      </c>
    </row>
    <row r="17" spans="1:2" x14ac:dyDescent="0.3">
      <c r="A17" s="9" t="s">
        <v>14</v>
      </c>
      <c r="B17" s="19">
        <f>B11+B16</f>
        <v>59915.59</v>
      </c>
    </row>
    <row r="18" spans="1:2" x14ac:dyDescent="0.3">
      <c r="A18" s="7" t="s">
        <v>15</v>
      </c>
      <c r="B18" s="18"/>
    </row>
    <row r="19" spans="1:2" x14ac:dyDescent="0.3">
      <c r="A19" s="8" t="s">
        <v>16</v>
      </c>
      <c r="B19" s="17">
        <v>165719</v>
      </c>
    </row>
    <row r="20" spans="1:2" x14ac:dyDescent="0.3">
      <c r="A20" s="9" t="s">
        <v>17</v>
      </c>
      <c r="B20" s="19">
        <f>B18+B19</f>
        <v>165719</v>
      </c>
    </row>
    <row r="21" spans="1:2" x14ac:dyDescent="0.3">
      <c r="A21" s="7" t="s">
        <v>18</v>
      </c>
      <c r="B21" s="18"/>
    </row>
    <row r="22" spans="1:2" x14ac:dyDescent="0.3">
      <c r="A22" s="8" t="s">
        <v>19</v>
      </c>
      <c r="B22" s="17">
        <v>126729.09</v>
      </c>
    </row>
    <row r="23" spans="1:2" x14ac:dyDescent="0.3">
      <c r="A23" s="8" t="s">
        <v>20</v>
      </c>
      <c r="B23" s="17">
        <v>30900</v>
      </c>
    </row>
    <row r="24" spans="1:2" x14ac:dyDescent="0.3">
      <c r="A24" s="8" t="s">
        <v>21</v>
      </c>
      <c r="B24" s="17">
        <v>18700</v>
      </c>
    </row>
    <row r="25" spans="1:2" x14ac:dyDescent="0.3">
      <c r="A25" s="8" t="s">
        <v>22</v>
      </c>
      <c r="B25" s="17">
        <v>10964</v>
      </c>
    </row>
    <row r="26" spans="1:2" x14ac:dyDescent="0.3">
      <c r="A26" s="8" t="s">
        <v>23</v>
      </c>
      <c r="B26" s="17">
        <v>2400</v>
      </c>
    </row>
    <row r="27" spans="1:2" x14ac:dyDescent="0.3">
      <c r="A27" s="8" t="s">
        <v>24</v>
      </c>
      <c r="B27" s="17">
        <v>5400</v>
      </c>
    </row>
    <row r="28" spans="1:2" x14ac:dyDescent="0.3">
      <c r="A28" s="9" t="s">
        <v>25</v>
      </c>
      <c r="B28" s="19">
        <f>B21+B22+B23+B24+B25+B26+B27</f>
        <v>195093.09</v>
      </c>
    </row>
    <row r="29" spans="1:2" x14ac:dyDescent="0.3">
      <c r="A29" s="7" t="s">
        <v>26</v>
      </c>
      <c r="B29" s="17">
        <v>4916.28</v>
      </c>
    </row>
    <row r="30" spans="1:2" x14ac:dyDescent="0.3">
      <c r="A30" s="7" t="s">
        <v>27</v>
      </c>
      <c r="B30" s="18"/>
    </row>
    <row r="31" spans="1:2" x14ac:dyDescent="0.3">
      <c r="A31" s="8" t="s">
        <v>28</v>
      </c>
      <c r="B31" s="17">
        <v>2423.5700000000002</v>
      </c>
    </row>
    <row r="32" spans="1:2" x14ac:dyDescent="0.3">
      <c r="A32" s="9" t="s">
        <v>29</v>
      </c>
      <c r="B32" s="19">
        <f>B30+B31</f>
        <v>2423.5700000000002</v>
      </c>
    </row>
    <row r="33" spans="1:2" x14ac:dyDescent="0.3">
      <c r="A33" s="12" t="s">
        <v>30</v>
      </c>
      <c r="B33" s="19">
        <f>B6+B7+B10+B17+B20+B28+B29+B32</f>
        <v>556108.52999999991</v>
      </c>
    </row>
    <row r="34" spans="1:2" x14ac:dyDescent="0.3">
      <c r="A34" s="12" t="s">
        <v>31</v>
      </c>
      <c r="B34" s="19">
        <f>B33-0</f>
        <v>556108.52999999991</v>
      </c>
    </row>
    <row r="35" spans="1:2" x14ac:dyDescent="0.3">
      <c r="A35" s="6" t="s">
        <v>32</v>
      </c>
    </row>
    <row r="36" spans="1:2" x14ac:dyDescent="0.3">
      <c r="A36" s="7" t="s">
        <v>33</v>
      </c>
      <c r="B36" s="18"/>
    </row>
    <row r="37" spans="1:2" x14ac:dyDescent="0.3">
      <c r="A37" s="8" t="s">
        <v>34</v>
      </c>
      <c r="B37" s="17">
        <v>8846.2800000000007</v>
      </c>
    </row>
    <row r="38" spans="1:2" x14ac:dyDescent="0.3">
      <c r="A38" s="8" t="s">
        <v>35</v>
      </c>
      <c r="B38" s="17">
        <v>1535.54</v>
      </c>
    </row>
    <row r="39" spans="1:2" x14ac:dyDescent="0.3">
      <c r="A39" s="8" t="s">
        <v>36</v>
      </c>
      <c r="B39" s="17">
        <v>6514.9</v>
      </c>
    </row>
    <row r="40" spans="1:2" x14ac:dyDescent="0.3">
      <c r="A40" s="8" t="s">
        <v>37</v>
      </c>
      <c r="B40" s="17">
        <v>183</v>
      </c>
    </row>
    <row r="41" spans="1:2" x14ac:dyDescent="0.3">
      <c r="A41" s="8" t="s">
        <v>38</v>
      </c>
      <c r="B41" s="17">
        <v>9133.8799999999992</v>
      </c>
    </row>
    <row r="42" spans="1:2" x14ac:dyDescent="0.3">
      <c r="A42" s="8" t="s">
        <v>39</v>
      </c>
      <c r="B42" s="17">
        <v>25685</v>
      </c>
    </row>
    <row r="43" spans="1:2" x14ac:dyDescent="0.3">
      <c r="A43" s="8" t="s">
        <v>40</v>
      </c>
      <c r="B43" s="17">
        <v>4090.6</v>
      </c>
    </row>
    <row r="44" spans="1:2" x14ac:dyDescent="0.3">
      <c r="A44" s="8" t="s">
        <v>41</v>
      </c>
      <c r="B44" s="17">
        <v>44</v>
      </c>
    </row>
    <row r="45" spans="1:2" x14ac:dyDescent="0.3">
      <c r="A45" s="8" t="s">
        <v>42</v>
      </c>
      <c r="B45" s="17">
        <v>5293</v>
      </c>
    </row>
    <row r="46" spans="1:2" x14ac:dyDescent="0.3">
      <c r="A46" s="8" t="s">
        <v>43</v>
      </c>
      <c r="B46" s="18"/>
    </row>
    <row r="47" spans="1:2" x14ac:dyDescent="0.3">
      <c r="A47" s="10" t="s">
        <v>44</v>
      </c>
      <c r="B47" s="18"/>
    </row>
    <row r="48" spans="1:2" x14ac:dyDescent="0.3">
      <c r="A48" s="13" t="s">
        <v>45</v>
      </c>
      <c r="B48" s="17">
        <v>551.78</v>
      </c>
    </row>
    <row r="49" spans="1:2" x14ac:dyDescent="0.3">
      <c r="A49" s="13" t="s">
        <v>46</v>
      </c>
      <c r="B49" s="17">
        <v>16750.11</v>
      </c>
    </row>
    <row r="50" spans="1:2" x14ac:dyDescent="0.3">
      <c r="A50" s="13" t="s">
        <v>47</v>
      </c>
      <c r="B50" s="17">
        <v>8819.59</v>
      </c>
    </row>
    <row r="51" spans="1:2" x14ac:dyDescent="0.3">
      <c r="A51" s="13" t="s">
        <v>48</v>
      </c>
      <c r="B51" s="17">
        <v>4821.24</v>
      </c>
    </row>
    <row r="52" spans="1:2" x14ac:dyDescent="0.3">
      <c r="A52" s="13" t="s">
        <v>49</v>
      </c>
      <c r="B52" s="17">
        <v>350</v>
      </c>
    </row>
    <row r="53" spans="1:2" x14ac:dyDescent="0.3">
      <c r="A53" s="14" t="s">
        <v>50</v>
      </c>
      <c r="B53" s="19">
        <f>B47+B48+B49+B50+B51+B52</f>
        <v>31292.720000000001</v>
      </c>
    </row>
    <row r="54" spans="1:2" x14ac:dyDescent="0.3">
      <c r="A54" s="10" t="s">
        <v>51</v>
      </c>
      <c r="B54" s="17">
        <v>6217.78</v>
      </c>
    </row>
    <row r="55" spans="1:2" x14ac:dyDescent="0.3">
      <c r="A55" s="13" t="s">
        <v>52</v>
      </c>
      <c r="B55" s="17">
        <v>57655.34</v>
      </c>
    </row>
    <row r="56" spans="1:2" x14ac:dyDescent="0.3">
      <c r="A56" s="13" t="s">
        <v>53</v>
      </c>
      <c r="B56" s="17">
        <v>16380</v>
      </c>
    </row>
    <row r="57" spans="1:2" x14ac:dyDescent="0.3">
      <c r="A57" s="13" t="s">
        <v>54</v>
      </c>
      <c r="B57" s="17">
        <v>2556.63</v>
      </c>
    </row>
    <row r="58" spans="1:2" x14ac:dyDescent="0.3">
      <c r="A58" s="14" t="s">
        <v>55</v>
      </c>
      <c r="B58" s="19">
        <f>B54+B55+B56+B57</f>
        <v>82809.75</v>
      </c>
    </row>
    <row r="59" spans="1:2" x14ac:dyDescent="0.3">
      <c r="A59" s="11" t="s">
        <v>56</v>
      </c>
      <c r="B59" s="19">
        <f>B46+B53+B58</f>
        <v>114102.47</v>
      </c>
    </row>
    <row r="60" spans="1:2" x14ac:dyDescent="0.3">
      <c r="A60" s="9" t="s">
        <v>57</v>
      </c>
      <c r="B60" s="19">
        <f>B36+B37+B38+B39+B40+B41+B42+B43+B44+B45+B59</f>
        <v>175428.66999999998</v>
      </c>
    </row>
    <row r="61" spans="1:2" x14ac:dyDescent="0.3">
      <c r="A61" s="7" t="s">
        <v>58</v>
      </c>
      <c r="B61" s="17">
        <v>109.97</v>
      </c>
    </row>
    <row r="62" spans="1:2" x14ac:dyDescent="0.3">
      <c r="A62" s="8" t="s">
        <v>59</v>
      </c>
      <c r="B62" s="17">
        <v>2453.44</v>
      </c>
    </row>
    <row r="63" spans="1:2" x14ac:dyDescent="0.3">
      <c r="A63" s="10" t="s">
        <v>60</v>
      </c>
      <c r="B63" s="17">
        <v>5040.72</v>
      </c>
    </row>
    <row r="64" spans="1:2" x14ac:dyDescent="0.3">
      <c r="A64" s="10" t="s">
        <v>61</v>
      </c>
      <c r="B64" s="17">
        <v>4191.1099999999997</v>
      </c>
    </row>
    <row r="65" spans="1:2" x14ac:dyDescent="0.3">
      <c r="A65" s="10" t="s">
        <v>62</v>
      </c>
      <c r="B65" s="17">
        <v>7445.01</v>
      </c>
    </row>
    <row r="66" spans="1:2" x14ac:dyDescent="0.3">
      <c r="A66" s="10" t="s">
        <v>63</v>
      </c>
      <c r="B66" s="17">
        <v>3464.04</v>
      </c>
    </row>
    <row r="67" spans="1:2" x14ac:dyDescent="0.3">
      <c r="A67" s="11" t="s">
        <v>64</v>
      </c>
      <c r="B67" s="19">
        <f>B62+B63+B64+B65+B66</f>
        <v>22594.32</v>
      </c>
    </row>
    <row r="68" spans="1:2" x14ac:dyDescent="0.3">
      <c r="A68" s="8" t="s">
        <v>65</v>
      </c>
      <c r="B68" s="18"/>
    </row>
    <row r="69" spans="1:2" x14ac:dyDescent="0.3">
      <c r="A69" s="10" t="s">
        <v>66</v>
      </c>
      <c r="B69" s="17">
        <v>3639.75</v>
      </c>
    </row>
    <row r="70" spans="1:2" x14ac:dyDescent="0.3">
      <c r="A70" s="10" t="s">
        <v>67</v>
      </c>
      <c r="B70" s="17">
        <v>8032.74</v>
      </c>
    </row>
    <row r="71" spans="1:2" x14ac:dyDescent="0.3">
      <c r="A71" s="10" t="s">
        <v>68</v>
      </c>
      <c r="B71" s="17">
        <v>4135.6899999999996</v>
      </c>
    </row>
    <row r="72" spans="1:2" x14ac:dyDescent="0.3">
      <c r="A72" s="10" t="s">
        <v>69</v>
      </c>
      <c r="B72" s="17">
        <v>349.2</v>
      </c>
    </row>
    <row r="73" spans="1:2" x14ac:dyDescent="0.3">
      <c r="A73" s="11" t="s">
        <v>70</v>
      </c>
      <c r="B73" s="19">
        <f>B68+B69+B70+B71+B72</f>
        <v>16157.380000000001</v>
      </c>
    </row>
    <row r="74" spans="1:2" x14ac:dyDescent="0.3">
      <c r="A74" s="9" t="s">
        <v>71</v>
      </c>
      <c r="B74" s="19">
        <f>B61+B67+B73</f>
        <v>38861.67</v>
      </c>
    </row>
    <row r="75" spans="1:2" x14ac:dyDescent="0.3">
      <c r="A75" s="7" t="s">
        <v>72</v>
      </c>
      <c r="B75" s="17">
        <v>3500</v>
      </c>
    </row>
    <row r="76" spans="1:2" x14ac:dyDescent="0.3">
      <c r="A76" s="8" t="s">
        <v>73</v>
      </c>
      <c r="B76" s="17">
        <v>165650</v>
      </c>
    </row>
    <row r="77" spans="1:2" x14ac:dyDescent="0.3">
      <c r="A77" s="9" t="s">
        <v>74</v>
      </c>
      <c r="B77" s="19">
        <f>B75+B76</f>
        <v>169150</v>
      </c>
    </row>
    <row r="78" spans="1:2" x14ac:dyDescent="0.3">
      <c r="A78" s="7" t="s">
        <v>75</v>
      </c>
      <c r="B78" s="18"/>
    </row>
    <row r="79" spans="1:2" x14ac:dyDescent="0.3">
      <c r="A79" s="8" t="s">
        <v>76</v>
      </c>
      <c r="B79" s="17">
        <v>121422.8</v>
      </c>
    </row>
    <row r="80" spans="1:2" x14ac:dyDescent="0.3">
      <c r="A80" s="8" t="s">
        <v>77</v>
      </c>
      <c r="B80" s="17">
        <v>27218.959999999999</v>
      </c>
    </row>
    <row r="81" spans="1:2" x14ac:dyDescent="0.3">
      <c r="A81" s="8" t="s">
        <v>78</v>
      </c>
      <c r="B81" s="17">
        <v>22106.67</v>
      </c>
    </row>
    <row r="82" spans="1:2" x14ac:dyDescent="0.3">
      <c r="A82" s="8" t="s">
        <v>79</v>
      </c>
      <c r="B82" s="17">
        <v>4890.66</v>
      </c>
    </row>
    <row r="83" spans="1:2" x14ac:dyDescent="0.3">
      <c r="A83" s="8" t="s">
        <v>80</v>
      </c>
      <c r="B83" s="17">
        <v>5251.96</v>
      </c>
    </row>
    <row r="84" spans="1:2" x14ac:dyDescent="0.3">
      <c r="A84" s="8" t="s">
        <v>81</v>
      </c>
      <c r="B84" s="17">
        <v>9154.06</v>
      </c>
    </row>
    <row r="85" spans="1:2" x14ac:dyDescent="0.3">
      <c r="A85" s="8" t="s">
        <v>82</v>
      </c>
      <c r="B85" s="17">
        <v>6610</v>
      </c>
    </row>
    <row r="86" spans="1:2" x14ac:dyDescent="0.3">
      <c r="A86" s="8" t="s">
        <v>83</v>
      </c>
      <c r="B86" s="17">
        <v>453</v>
      </c>
    </row>
    <row r="87" spans="1:2" x14ac:dyDescent="0.3">
      <c r="A87" s="9" t="s">
        <v>84</v>
      </c>
      <c r="B87" s="19">
        <f>B78+B79+B80+B81+B82+B83+B84+B85+B86</f>
        <v>197108.11</v>
      </c>
    </row>
    <row r="88" spans="1:2" x14ac:dyDescent="0.3">
      <c r="A88" s="7" t="s">
        <v>85</v>
      </c>
      <c r="B88" s="18"/>
    </row>
    <row r="89" spans="1:2" x14ac:dyDescent="0.3">
      <c r="A89" s="8" t="s">
        <v>86</v>
      </c>
      <c r="B89" s="17">
        <v>605</v>
      </c>
    </row>
    <row r="90" spans="1:2" x14ac:dyDescent="0.3">
      <c r="A90" s="8" t="s">
        <v>87</v>
      </c>
      <c r="B90" s="17">
        <v>215</v>
      </c>
    </row>
    <row r="91" spans="1:2" x14ac:dyDescent="0.3">
      <c r="A91" s="9" t="s">
        <v>88</v>
      </c>
      <c r="B91" s="19">
        <f>B88+B89+B90</f>
        <v>820</v>
      </c>
    </row>
    <row r="92" spans="1:2" x14ac:dyDescent="0.3">
      <c r="A92" s="7" t="s">
        <v>89</v>
      </c>
      <c r="B92" s="17">
        <v>135</v>
      </c>
    </row>
    <row r="93" spans="1:2" x14ac:dyDescent="0.3">
      <c r="A93" s="8" t="s">
        <v>90</v>
      </c>
      <c r="B93" s="17">
        <v>681.1</v>
      </c>
    </row>
    <row r="94" spans="1:2" x14ac:dyDescent="0.3">
      <c r="A94" s="8" t="s">
        <v>91</v>
      </c>
      <c r="B94" s="17">
        <v>3318.24</v>
      </c>
    </row>
    <row r="95" spans="1:2" x14ac:dyDescent="0.3">
      <c r="A95" s="8" t="s">
        <v>92</v>
      </c>
      <c r="B95" s="17">
        <v>30.92</v>
      </c>
    </row>
    <row r="96" spans="1:2" x14ac:dyDescent="0.3">
      <c r="A96" s="8" t="s">
        <v>93</v>
      </c>
      <c r="B96" s="17">
        <v>9655.57</v>
      </c>
    </row>
    <row r="97" spans="1:2" x14ac:dyDescent="0.3">
      <c r="A97" s="8" t="s">
        <v>94</v>
      </c>
      <c r="B97" s="17">
        <v>616.15</v>
      </c>
    </row>
    <row r="98" spans="1:2" x14ac:dyDescent="0.3">
      <c r="A98" s="8" t="s">
        <v>95</v>
      </c>
      <c r="B98" s="17">
        <v>4279.93</v>
      </c>
    </row>
    <row r="99" spans="1:2" x14ac:dyDescent="0.3">
      <c r="A99" s="8" t="s">
        <v>96</v>
      </c>
      <c r="B99" s="17">
        <v>46204.800000000003</v>
      </c>
    </row>
    <row r="100" spans="1:2" x14ac:dyDescent="0.3">
      <c r="A100" s="8" t="s">
        <v>97</v>
      </c>
      <c r="B100" s="20">
        <v>0</v>
      </c>
    </row>
    <row r="101" spans="1:2" x14ac:dyDescent="0.3">
      <c r="A101" s="8" t="s">
        <v>98</v>
      </c>
      <c r="B101" s="17">
        <v>1298.99</v>
      </c>
    </row>
    <row r="102" spans="1:2" x14ac:dyDescent="0.3">
      <c r="A102" s="8" t="s">
        <v>99</v>
      </c>
      <c r="B102" s="17">
        <v>100</v>
      </c>
    </row>
    <row r="103" spans="1:2" x14ac:dyDescent="0.3">
      <c r="A103" s="9" t="s">
        <v>100</v>
      </c>
      <c r="B103" s="19">
        <f>B92+B93+B94+B95+B96+B97+B98+B99+B100+B101+B102</f>
        <v>66320.700000000012</v>
      </c>
    </row>
    <row r="104" spans="1:2" x14ac:dyDescent="0.3">
      <c r="A104" s="7" t="s">
        <v>101</v>
      </c>
      <c r="B104" s="20">
        <v>0</v>
      </c>
    </row>
    <row r="105" spans="1:2" x14ac:dyDescent="0.3">
      <c r="A105" s="12" t="s">
        <v>102</v>
      </c>
      <c r="B105" s="19">
        <f>B35+B60+B74+B77+B87+B91+B103+B104</f>
        <v>647689.14999999991</v>
      </c>
    </row>
    <row r="106" spans="1:2" x14ac:dyDescent="0.3">
      <c r="A106" s="12" t="s">
        <v>103</v>
      </c>
      <c r="B106" s="19">
        <f>B34-B105</f>
        <v>-91580.62</v>
      </c>
    </row>
    <row r="107" spans="1:2" x14ac:dyDescent="0.3">
      <c r="A107" s="12" t="s">
        <v>104</v>
      </c>
      <c r="B107" s="19">
        <f>B106+0</f>
        <v>-91580.62</v>
      </c>
    </row>
    <row r="111" spans="1:2" x14ac:dyDescent="0.3">
      <c r="A111" s="1" t="s">
        <v>107</v>
      </c>
      <c r="B111" s="4"/>
    </row>
  </sheetData>
  <mergeCells count="4">
    <mergeCell ref="A1:B1"/>
    <mergeCell ref="A2:B2"/>
    <mergeCell ref="A3:B3"/>
    <mergeCell ref="A111:B11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Patricia Fortin</cp:lastModifiedBy>
  <dcterms:created xsi:type="dcterms:W3CDTF">2022-03-24T08:55:57Z</dcterms:created>
  <dcterms:modified xsi:type="dcterms:W3CDTF">2026-06-30T20:54:12Z</dcterms:modified>
  <cp:category/>
</cp:coreProperties>
</file>