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zgeneral-my.sharepoint.com/personal/lu_azgeneral_net/Documents/LG-Per/5495 Leadership devel/2026 CLA Treasurer/"/>
    </mc:Choice>
  </mc:AlternateContent>
  <xr:revisionPtr revIDLastSave="2" documentId="8_{E850087C-F624-49E2-9104-6D9401C9D786}" xr6:coauthVersionLast="47" xr6:coauthVersionMax="47" xr10:uidLastSave="{D95E61AD-801C-46AC-89F3-0B87563A795E}"/>
  <bookViews>
    <workbookView xWindow="-28920" yWindow="-120" windowWidth="29040" windowHeight="15720" xr2:uid="{E0E59DEA-F269-4A26-98B9-47B13AA24C7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1" l="1"/>
  <c r="K42" i="1" s="1"/>
  <c r="H40" i="1" s="1"/>
  <c r="G43" i="1"/>
  <c r="G12" i="1"/>
  <c r="D72" i="1" l="1"/>
  <c r="D67" i="1"/>
  <c r="D62" i="1"/>
  <c r="D64" i="1" s="1"/>
  <c r="D53" i="1"/>
  <c r="D52" i="1"/>
  <c r="D22" i="1" l="1"/>
  <c r="D27" i="1"/>
  <c r="D26" i="1"/>
  <c r="D49" i="1"/>
  <c r="D48" i="1"/>
  <c r="D39" i="1"/>
  <c r="D40" i="1"/>
  <c r="D43" i="1"/>
  <c r="D24" i="1"/>
  <c r="D23" i="1"/>
  <c r="G25" i="1"/>
  <c r="D10" i="1"/>
  <c r="D7" i="1"/>
  <c r="D6" i="1"/>
  <c r="D5" i="1"/>
  <c r="D12" i="1"/>
  <c r="G11" i="1"/>
  <c r="D11" i="1" s="1"/>
  <c r="D8" i="1"/>
  <c r="D60" i="1" l="1"/>
  <c r="D46" i="1"/>
  <c r="D16" i="1"/>
  <c r="D25" i="1"/>
  <c r="D35" i="1" s="1"/>
  <c r="D73" i="1" l="1"/>
  <c r="D74" i="1" s="1"/>
</calcChain>
</file>

<file path=xl/sharedStrings.xml><?xml version="1.0" encoding="utf-8"?>
<sst xmlns="http://schemas.openxmlformats.org/spreadsheetml/2006/main" count="117" uniqueCount="109">
  <si>
    <t>Rotary Club Budget Template</t>
  </si>
  <si>
    <t>Input Amt</t>
  </si>
  <si>
    <t>Club</t>
  </si>
  <si>
    <t>Actual 24-25</t>
  </si>
  <si>
    <t>Budget 25-26</t>
  </si>
  <si>
    <t>Budget 26-27</t>
  </si>
  <si>
    <t>Foundation</t>
  </si>
  <si>
    <t>Assumptions/Comments:</t>
  </si>
  <si>
    <t>#</t>
  </si>
  <si>
    <t>Cost</t>
  </si>
  <si>
    <t>Revenues</t>
  </si>
  <si>
    <t xml:space="preserve">      Dues - Full</t>
  </si>
  <si>
    <t>Regular</t>
  </si>
  <si>
    <t xml:space="preserve">      Dues - Other</t>
  </si>
  <si>
    <t>Pay separately for meals</t>
  </si>
  <si>
    <t xml:space="preserve">      Dues - Zoom</t>
  </si>
  <si>
    <t>Zoom only</t>
  </si>
  <si>
    <t xml:space="preserve">      Guest Meals</t>
  </si>
  <si>
    <t>One guest per meeting</t>
  </si>
  <si>
    <t xml:space="preserve">      Happy Bucks/Fines</t>
  </si>
  <si>
    <t>variable</t>
  </si>
  <si>
    <t xml:space="preserve">      Installation Dinner</t>
  </si>
  <si>
    <t xml:space="preserve">Guests </t>
  </si>
  <si>
    <t xml:space="preserve">      Member Meals</t>
  </si>
  <si>
    <t>2 Other members per mtg</t>
  </si>
  <si>
    <t xml:space="preserve">      Social Events</t>
  </si>
  <si>
    <t>Guests attending, 10 at 3 events</t>
  </si>
  <si>
    <t xml:space="preserve">      Fundraiser</t>
  </si>
  <si>
    <t>?</t>
  </si>
  <si>
    <t>Can also use District Charitable Fd</t>
  </si>
  <si>
    <t>District subsidy for PELS attendance</t>
  </si>
  <si>
    <t xml:space="preserve">   Total Revenues</t>
  </si>
  <si>
    <t>Expenditures</t>
  </si>
  <si>
    <t xml:space="preserve">   Administrative Expenses</t>
  </si>
  <si>
    <t xml:space="preserve">      Computer/Website</t>
  </si>
  <si>
    <t xml:space="preserve">      Credit Card Fees</t>
  </si>
  <si>
    <t>Merchant fees</t>
  </si>
  <si>
    <t xml:space="preserve">      District Conference</t>
  </si>
  <si>
    <t>President, PE; cost varies</t>
  </si>
  <si>
    <t xml:space="preserve">      District Dues</t>
  </si>
  <si>
    <t>count all members no matter which dues plan</t>
  </si>
  <si>
    <t xml:space="preserve">      International Convention</t>
  </si>
  <si>
    <t>PE Stipend or discretionary</t>
  </si>
  <si>
    <t xml:space="preserve">      International Dues</t>
  </si>
  <si>
    <t>change RI dues amount to fact</t>
  </si>
  <si>
    <t xml:space="preserve">     Club Leadership Academy (CLA)</t>
  </si>
  <si>
    <t>Send PE,PN, Sec, Treas, Mem, Fnd</t>
  </si>
  <si>
    <t xml:space="preserve">      RLI</t>
  </si>
  <si>
    <t>$75 pp plan to send new members and others</t>
  </si>
  <si>
    <t xml:space="preserve">      SWPETS</t>
  </si>
  <si>
    <t>Regist 900-500 Reimb, travel/TH</t>
  </si>
  <si>
    <t xml:space="preserve">      Licenses/Permit/Filing</t>
  </si>
  <si>
    <t xml:space="preserve">      Postage, Mailing Service</t>
  </si>
  <si>
    <t xml:space="preserve">      President's Discretionary Fund</t>
  </si>
  <si>
    <t xml:space="preserve">      Supplies</t>
  </si>
  <si>
    <t xml:space="preserve">      Tax Return Prep</t>
  </si>
  <si>
    <t xml:space="preserve">      Virtual Meeting Platform(s)</t>
  </si>
  <si>
    <t xml:space="preserve">        Total Administrative Expenses</t>
  </si>
  <si>
    <t xml:space="preserve">   Club Service</t>
  </si>
  <si>
    <t xml:space="preserve">      Awards</t>
  </si>
  <si>
    <t>Count</t>
  </si>
  <si>
    <t>Meal count per week, based on 60% of member count</t>
  </si>
  <si>
    <t xml:space="preserve">      Badges</t>
  </si>
  <si>
    <t>Cost of a meal</t>
  </si>
  <si>
    <t xml:space="preserve">      Meal Costs</t>
  </si>
  <si>
    <t>48 meeting a year</t>
  </si>
  <si>
    <t xml:space="preserve">      Banners</t>
  </si>
  <si>
    <t>Meal cost for 1 week</t>
  </si>
  <si>
    <t xml:space="preserve">      Media/Advertising</t>
  </si>
  <si>
    <t>Quarterly including installation</t>
  </si>
  <si>
    <t xml:space="preserve">      Member &amp; Meeting Supplies</t>
  </si>
  <si>
    <t xml:space="preserve">      Member Onboarding Events</t>
  </si>
  <si>
    <t xml:space="preserve">        Total Club Service</t>
  </si>
  <si>
    <t xml:space="preserve">   Youth Service - District Support</t>
  </si>
  <si>
    <t xml:space="preserve">      RYLA</t>
  </si>
  <si>
    <t>Clubs send up to 15 students</t>
  </si>
  <si>
    <t xml:space="preserve">      Jr RYLA</t>
  </si>
  <si>
    <t xml:space="preserve">      Interact - Crutches for Africa</t>
  </si>
  <si>
    <t>chose an amount, club discretion</t>
  </si>
  <si>
    <t xml:space="preserve">      Interact - Crutches for Mexico</t>
  </si>
  <si>
    <t xml:space="preserve">      Youth Exchange - Inbound</t>
  </si>
  <si>
    <t>Monthly Stipend</t>
  </si>
  <si>
    <t xml:space="preserve">      Youth Exchange - Applic fees</t>
  </si>
  <si>
    <t>1 In and 1 Out app fees</t>
  </si>
  <si>
    <t xml:space="preserve">      Youth Exchange flat annual support</t>
  </si>
  <si>
    <t xml:space="preserve">      Interact Support</t>
  </si>
  <si>
    <t xml:space="preserve">      Interact Club sponsor</t>
  </si>
  <si>
    <t xml:space="preserve">      Rotaract Support</t>
  </si>
  <si>
    <t xml:space="preserve">      Youth Services Contribution</t>
  </si>
  <si>
    <t>Alternative - unspecified support</t>
  </si>
  <si>
    <t xml:space="preserve">      Scholarships</t>
  </si>
  <si>
    <t xml:space="preserve">        Total Youth Service</t>
  </si>
  <si>
    <t xml:space="preserve">   Community Service</t>
  </si>
  <si>
    <t xml:space="preserve">      Service Projects</t>
  </si>
  <si>
    <t>1 project each month</t>
  </si>
  <si>
    <t xml:space="preserve">      Rotary Week of Service Project</t>
  </si>
  <si>
    <t xml:space="preserve">        Total Community Service</t>
  </si>
  <si>
    <t xml:space="preserve">   Vocational Service</t>
  </si>
  <si>
    <t xml:space="preserve">      TRVFA</t>
  </si>
  <si>
    <t>Club donation; individual tax cr's</t>
  </si>
  <si>
    <t xml:space="preserve">        Total Vocational Service</t>
  </si>
  <si>
    <t xml:space="preserve">   International Service</t>
  </si>
  <si>
    <t xml:space="preserve">      USA MX Friendship Conf &amp; GG Exc</t>
  </si>
  <si>
    <t>Attendance and/or support</t>
  </si>
  <si>
    <t xml:space="preserve">      Polio Plus</t>
  </si>
  <si>
    <t xml:space="preserve">      Annual Fund</t>
  </si>
  <si>
    <t xml:space="preserve">        Total International Service</t>
  </si>
  <si>
    <t xml:space="preserve">   Total Expenditures</t>
  </si>
  <si>
    <t>Net Revenues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</si>
</sst>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0" fillId="2" borderId="0" xfId="0" applyFill="1"/>
    <xf numFmtId="164" fontId="0" fillId="0" borderId="0" xfId="1" applyNumberFormat="1" applyFont="1"/>
    <xf numFmtId="164" fontId="0" fillId="0" borderId="2" xfId="1" applyNumberFormat="1" applyFont="1" applyBorder="1"/>
    <xf numFmtId="164" fontId="0" fillId="0" borderId="1" xfId="1" applyNumberFormat="1" applyFont="1" applyBorder="1"/>
    <xf numFmtId="164" fontId="0" fillId="0" borderId="3" xfId="1" applyNumberFormat="1" applyFont="1" applyBorder="1"/>
    <xf numFmtId="164" fontId="0" fillId="2" borderId="0" xfId="1" applyNumberFormat="1" applyFont="1" applyFill="1"/>
    <xf numFmtId="164" fontId="0" fillId="0" borderId="0" xfId="1" applyNumberFormat="1" applyFont="1" applyFill="1"/>
    <xf numFmtId="164" fontId="0" fillId="3" borderId="0" xfId="1" applyNumberFormat="1" applyFont="1" applyFill="1"/>
    <xf numFmtId="0" fontId="0" fillId="3" borderId="0" xfId="0" applyFill="1"/>
    <xf numFmtId="0" fontId="0" fillId="4" borderId="0" xfId="0" applyFill="1"/>
    <xf numFmtId="164" fontId="0" fillId="4" borderId="0" xfId="1" applyNumberFormat="1" applyFont="1" applyFill="1"/>
    <xf numFmtId="0" fontId="2" fillId="5" borderId="0" xfId="0" applyFont="1" applyFill="1"/>
    <xf numFmtId="44" fontId="0" fillId="2" borderId="0" xfId="2" applyFont="1" applyFill="1"/>
    <xf numFmtId="164" fontId="0" fillId="6" borderId="0" xfId="1" applyNumberFormat="1" applyFont="1" applyFill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47063-3546-421F-A0AC-CFFCBAE92BA0}">
  <dimension ref="A1:L75"/>
  <sheetViews>
    <sheetView tabSelected="1" workbookViewId="0">
      <selection activeCell="H28" sqref="H28"/>
    </sheetView>
  </sheetViews>
  <sheetFormatPr defaultRowHeight="15"/>
  <cols>
    <col min="1" max="1" width="34.85546875" customWidth="1"/>
    <col min="2" max="2" width="12" customWidth="1"/>
    <col min="3" max="3" width="12.7109375" customWidth="1"/>
    <col min="4" max="4" width="12.140625" customWidth="1"/>
    <col min="5" max="5" width="12.28515625" customWidth="1"/>
    <col min="6" max="6" width="57.42578125" bestFit="1" customWidth="1"/>
    <col min="8" max="8" width="9.5703125" bestFit="1" customWidth="1"/>
    <col min="11" max="11" width="49.5703125" bestFit="1" customWidth="1"/>
  </cols>
  <sheetData>
    <row r="1" spans="1:8">
      <c r="A1" s="17" t="s">
        <v>0</v>
      </c>
      <c r="G1" s="6" t="s">
        <v>1</v>
      </c>
    </row>
    <row r="2" spans="1:8">
      <c r="E2" s="28" t="s">
        <v>2</v>
      </c>
    </row>
    <row r="3" spans="1:8">
      <c r="B3" s="3" t="s">
        <v>3</v>
      </c>
      <c r="C3" s="3" t="s">
        <v>4</v>
      </c>
      <c r="D3" s="3" t="s">
        <v>5</v>
      </c>
      <c r="E3" s="4" t="s">
        <v>6</v>
      </c>
      <c r="F3" s="5" t="s">
        <v>7</v>
      </c>
      <c r="G3" s="4" t="s">
        <v>8</v>
      </c>
      <c r="H3" s="4" t="s">
        <v>9</v>
      </c>
    </row>
    <row r="4" spans="1:8">
      <c r="A4" s="1" t="s">
        <v>10</v>
      </c>
    </row>
    <row r="5" spans="1:8">
      <c r="A5" s="2" t="s">
        <v>11</v>
      </c>
      <c r="D5" s="7">
        <f>G5*H5</f>
        <v>32000</v>
      </c>
      <c r="F5" t="s">
        <v>12</v>
      </c>
      <c r="G5" s="19">
        <v>40</v>
      </c>
      <c r="H5" s="18">
        <v>800</v>
      </c>
    </row>
    <row r="6" spans="1:8">
      <c r="A6" s="2" t="s">
        <v>13</v>
      </c>
      <c r="D6" s="7">
        <f t="shared" ref="D6:D8" si="0">G6*H6</f>
        <v>1200</v>
      </c>
      <c r="F6" t="s">
        <v>14</v>
      </c>
      <c r="G6" s="11">
        <v>3</v>
      </c>
      <c r="H6" s="18">
        <v>400</v>
      </c>
    </row>
    <row r="7" spans="1:8">
      <c r="A7" s="2" t="s">
        <v>15</v>
      </c>
      <c r="D7" s="7">
        <f t="shared" si="0"/>
        <v>400</v>
      </c>
      <c r="F7" t="s">
        <v>16</v>
      </c>
      <c r="G7" s="11">
        <v>2</v>
      </c>
      <c r="H7" s="18">
        <v>200</v>
      </c>
    </row>
    <row r="8" spans="1:8">
      <c r="A8" s="2" t="s">
        <v>17</v>
      </c>
      <c r="D8" s="7">
        <f t="shared" si="0"/>
        <v>960</v>
      </c>
      <c r="F8" t="s">
        <v>18</v>
      </c>
      <c r="G8" s="11">
        <v>48</v>
      </c>
      <c r="H8" s="18">
        <v>20</v>
      </c>
    </row>
    <row r="9" spans="1:8">
      <c r="A9" s="2" t="s">
        <v>19</v>
      </c>
      <c r="D9" s="7">
        <v>2000</v>
      </c>
      <c r="F9" t="s">
        <v>20</v>
      </c>
    </row>
    <row r="10" spans="1:8">
      <c r="A10" s="2" t="s">
        <v>21</v>
      </c>
      <c r="D10" s="7">
        <f t="shared" ref="D10:D11" si="1">G10*H10</f>
        <v>750</v>
      </c>
      <c r="F10" t="s">
        <v>22</v>
      </c>
      <c r="G10" s="11">
        <v>15</v>
      </c>
      <c r="H10" s="18">
        <v>50</v>
      </c>
    </row>
    <row r="11" spans="1:8">
      <c r="A11" s="2" t="s">
        <v>23</v>
      </c>
      <c r="D11" s="7">
        <f t="shared" si="1"/>
        <v>2000</v>
      </c>
      <c r="F11" t="s">
        <v>24</v>
      </c>
      <c r="G11" s="11">
        <f>2*50</f>
        <v>100</v>
      </c>
      <c r="H11" s="18">
        <v>20</v>
      </c>
    </row>
    <row r="12" spans="1:8">
      <c r="A12" s="2" t="s">
        <v>25</v>
      </c>
      <c r="D12" s="7">
        <f>G12*H12</f>
        <v>750</v>
      </c>
      <c r="F12" t="s">
        <v>26</v>
      </c>
      <c r="G12" s="11">
        <f>10*3</f>
        <v>30</v>
      </c>
      <c r="H12" s="18">
        <v>25</v>
      </c>
    </row>
    <row r="13" spans="1:8">
      <c r="A13" s="2" t="s">
        <v>27</v>
      </c>
      <c r="D13" s="7">
        <v>15000</v>
      </c>
      <c r="E13" s="29" t="s">
        <v>28</v>
      </c>
      <c r="F13" t="s">
        <v>29</v>
      </c>
    </row>
    <row r="14" spans="1:8">
      <c r="A14" s="2" t="s">
        <v>30</v>
      </c>
      <c r="D14" s="7">
        <v>500</v>
      </c>
      <c r="E14" s="29"/>
    </row>
    <row r="15" spans="1:8">
      <c r="A15" s="2"/>
      <c r="D15" s="7"/>
    </row>
    <row r="16" spans="1:8" ht="15.75" thickBot="1">
      <c r="A16" s="1" t="s">
        <v>31</v>
      </c>
      <c r="D16" s="8">
        <f>SUM(D5:D15)</f>
        <v>55560</v>
      </c>
    </row>
    <row r="18" spans="1:8">
      <c r="A18" s="1" t="s">
        <v>32</v>
      </c>
    </row>
    <row r="19" spans="1:8">
      <c r="A19" s="1" t="s">
        <v>33</v>
      </c>
    </row>
    <row r="20" spans="1:8">
      <c r="A20" s="2" t="s">
        <v>34</v>
      </c>
      <c r="D20" s="7"/>
    </row>
    <row r="21" spans="1:8">
      <c r="A21" s="2" t="s">
        <v>35</v>
      </c>
      <c r="D21" s="7"/>
      <c r="F21" t="s">
        <v>36</v>
      </c>
      <c r="H21">
        <v>800</v>
      </c>
    </row>
    <row r="22" spans="1:8">
      <c r="A22" s="2" t="s">
        <v>37</v>
      </c>
      <c r="D22" s="7">
        <f>G22*H22</f>
        <v>1000</v>
      </c>
      <c r="F22" t="s">
        <v>38</v>
      </c>
      <c r="G22" s="11">
        <v>2</v>
      </c>
      <c r="H22" s="11">
        <v>500</v>
      </c>
    </row>
    <row r="23" spans="1:8">
      <c r="A23" s="2" t="s">
        <v>39</v>
      </c>
      <c r="D23" s="7">
        <f>G23*H23</f>
        <v>3306</v>
      </c>
      <c r="F23" s="14" t="s">
        <v>40</v>
      </c>
      <c r="G23" s="13">
        <v>38</v>
      </c>
      <c r="H23" s="13">
        <v>87</v>
      </c>
    </row>
    <row r="24" spans="1:8">
      <c r="A24" s="2" t="s">
        <v>41</v>
      </c>
      <c r="D24" s="7">
        <f>G24*H24</f>
        <v>1000</v>
      </c>
      <c r="F24" t="s">
        <v>42</v>
      </c>
      <c r="G24" s="11">
        <v>1</v>
      </c>
      <c r="H24" s="11">
        <v>1000</v>
      </c>
    </row>
    <row r="25" spans="1:8">
      <c r="A25" s="2" t="s">
        <v>43</v>
      </c>
      <c r="D25" s="7">
        <f>G25*H25</f>
        <v>4977</v>
      </c>
      <c r="F25" s="14" t="s">
        <v>44</v>
      </c>
      <c r="G25" s="13">
        <f>G5+G6+G7</f>
        <v>45</v>
      </c>
      <c r="H25" s="13">
        <v>110.6</v>
      </c>
    </row>
    <row r="26" spans="1:8">
      <c r="A26" s="2" t="s">
        <v>45</v>
      </c>
      <c r="D26" s="7">
        <f t="shared" ref="D26:D27" si="2">G26*H26</f>
        <v>600</v>
      </c>
      <c r="F26" t="s">
        <v>46</v>
      </c>
      <c r="G26" s="11">
        <v>6</v>
      </c>
      <c r="H26" s="11">
        <v>100</v>
      </c>
    </row>
    <row r="27" spans="1:8">
      <c r="A27" s="2" t="s">
        <v>47</v>
      </c>
      <c r="D27" s="7">
        <f t="shared" si="2"/>
        <v>750</v>
      </c>
      <c r="F27" s="14" t="s">
        <v>48</v>
      </c>
      <c r="G27" s="11">
        <v>10</v>
      </c>
      <c r="H27" s="11">
        <v>75</v>
      </c>
    </row>
    <row r="28" spans="1:8">
      <c r="A28" s="2" t="s">
        <v>49</v>
      </c>
      <c r="D28" s="7">
        <v>900</v>
      </c>
      <c r="F28" s="15" t="s">
        <v>50</v>
      </c>
      <c r="G28" s="16">
        <v>1</v>
      </c>
      <c r="H28" s="16">
        <v>900</v>
      </c>
    </row>
    <row r="29" spans="1:8">
      <c r="A29" s="2" t="s">
        <v>51</v>
      </c>
      <c r="D29" s="7"/>
    </row>
    <row r="30" spans="1:8">
      <c r="A30" s="2" t="s">
        <v>52</v>
      </c>
      <c r="D30" s="7"/>
    </row>
    <row r="31" spans="1:8">
      <c r="A31" s="2" t="s">
        <v>53</v>
      </c>
      <c r="D31" s="7">
        <v>1000</v>
      </c>
    </row>
    <row r="32" spans="1:8">
      <c r="A32" s="2" t="s">
        <v>54</v>
      </c>
      <c r="D32" s="7">
        <v>200</v>
      </c>
    </row>
    <row r="33" spans="1:12">
      <c r="A33" s="2" t="s">
        <v>55</v>
      </c>
      <c r="D33" s="7">
        <v>100</v>
      </c>
    </row>
    <row r="34" spans="1:12">
      <c r="A34" s="2" t="s">
        <v>56</v>
      </c>
      <c r="D34" s="7">
        <v>100</v>
      </c>
    </row>
    <row r="35" spans="1:12">
      <c r="A35" s="1" t="s">
        <v>57</v>
      </c>
      <c r="D35" s="9">
        <f>SUM(D20:D34)</f>
        <v>13933</v>
      </c>
    </row>
    <row r="36" spans="1:12" ht="15.75" thickBot="1">
      <c r="A36" s="1" t="s">
        <v>58</v>
      </c>
    </row>
    <row r="37" spans="1:12">
      <c r="A37" s="2" t="s">
        <v>59</v>
      </c>
      <c r="D37" s="7"/>
      <c r="G37" t="s">
        <v>60</v>
      </c>
      <c r="H37" t="s">
        <v>9</v>
      </c>
      <c r="J37" s="20"/>
      <c r="K37" s="21" t="s">
        <v>61</v>
      </c>
      <c r="L37" s="22"/>
    </row>
    <row r="38" spans="1:12">
      <c r="A38" s="2" t="s">
        <v>62</v>
      </c>
      <c r="D38" s="7"/>
      <c r="J38" s="23"/>
      <c r="K38">
        <f>45*0.6</f>
        <v>27</v>
      </c>
      <c r="L38" s="24"/>
    </row>
    <row r="39" spans="1:12">
      <c r="A39" s="2" t="s">
        <v>21</v>
      </c>
      <c r="D39" s="11">
        <f>G39*H39</f>
        <v>1200</v>
      </c>
      <c r="G39" s="11">
        <v>60</v>
      </c>
      <c r="H39" s="18">
        <v>20</v>
      </c>
      <c r="J39" s="23"/>
      <c r="K39" t="s">
        <v>63</v>
      </c>
      <c r="L39" s="24"/>
    </row>
    <row r="40" spans="1:12">
      <c r="A40" s="2" t="s">
        <v>64</v>
      </c>
      <c r="D40" s="11">
        <f>G40*H40</f>
        <v>25920</v>
      </c>
      <c r="F40" t="s">
        <v>65</v>
      </c>
      <c r="G40" s="11">
        <v>48</v>
      </c>
      <c r="H40" s="18">
        <f>K42</f>
        <v>540</v>
      </c>
      <c r="J40" s="23"/>
      <c r="K40">
        <v>20</v>
      </c>
      <c r="L40" s="24"/>
    </row>
    <row r="41" spans="1:12">
      <c r="A41" s="2" t="s">
        <v>66</v>
      </c>
      <c r="D41" s="7"/>
      <c r="J41" s="23"/>
      <c r="K41" t="s">
        <v>67</v>
      </c>
      <c r="L41" s="24"/>
    </row>
    <row r="42" spans="1:12">
      <c r="A42" s="2" t="s">
        <v>68</v>
      </c>
      <c r="D42" s="7"/>
      <c r="J42" s="23"/>
      <c r="K42">
        <f>K38*K40</f>
        <v>540</v>
      </c>
      <c r="L42" s="24"/>
    </row>
    <row r="43" spans="1:12">
      <c r="A43" s="2" t="s">
        <v>25</v>
      </c>
      <c r="D43" s="7">
        <f>G43*H43</f>
        <v>2250</v>
      </c>
      <c r="F43" t="s">
        <v>69</v>
      </c>
      <c r="G43" s="11">
        <f>30*3</f>
        <v>90</v>
      </c>
      <c r="H43" s="18">
        <v>25</v>
      </c>
      <c r="J43" s="23"/>
      <c r="L43" s="24"/>
    </row>
    <row r="44" spans="1:12" ht="15.75" thickBot="1">
      <c r="A44" s="2" t="s">
        <v>70</v>
      </c>
      <c r="D44" s="7"/>
      <c r="J44" s="25"/>
      <c r="K44" s="26"/>
      <c r="L44" s="27"/>
    </row>
    <row r="45" spans="1:12">
      <c r="A45" s="2" t="s">
        <v>71</v>
      </c>
      <c r="D45" s="7">
        <v>600</v>
      </c>
      <c r="G45" s="11">
        <v>4</v>
      </c>
      <c r="H45" s="18">
        <v>150</v>
      </c>
    </row>
    <row r="46" spans="1:12">
      <c r="A46" s="1" t="s">
        <v>72</v>
      </c>
      <c r="D46" s="9">
        <f>SUM(D37:D45)</f>
        <v>29970</v>
      </c>
    </row>
    <row r="47" spans="1:12">
      <c r="A47" s="1" t="s">
        <v>73</v>
      </c>
    </row>
    <row r="48" spans="1:12">
      <c r="A48" s="2" t="s">
        <v>74</v>
      </c>
      <c r="D48" s="7">
        <f>G48*H48</f>
        <v>450</v>
      </c>
      <c r="F48" t="s">
        <v>75</v>
      </c>
      <c r="G48" s="11">
        <v>1</v>
      </c>
      <c r="H48" s="18">
        <v>450</v>
      </c>
    </row>
    <row r="49" spans="1:8">
      <c r="A49" s="2" t="s">
        <v>76</v>
      </c>
      <c r="D49" s="7">
        <f>G49*H49</f>
        <v>375</v>
      </c>
      <c r="G49" s="11">
        <v>1</v>
      </c>
      <c r="H49" s="18">
        <v>375</v>
      </c>
    </row>
    <row r="50" spans="1:8">
      <c r="A50" s="2" t="s">
        <v>77</v>
      </c>
      <c r="D50" s="7">
        <v>500</v>
      </c>
      <c r="F50" t="s">
        <v>78</v>
      </c>
    </row>
    <row r="51" spans="1:8">
      <c r="A51" s="2" t="s">
        <v>79</v>
      </c>
      <c r="D51" s="7">
        <v>500</v>
      </c>
      <c r="F51" t="s">
        <v>78</v>
      </c>
    </row>
    <row r="52" spans="1:8">
      <c r="A52" s="2" t="s">
        <v>80</v>
      </c>
      <c r="D52" s="7">
        <f t="shared" ref="D52:D53" si="3">G52*H52</f>
        <v>1375</v>
      </c>
      <c r="F52" t="s">
        <v>81</v>
      </c>
      <c r="G52" s="11">
        <v>11</v>
      </c>
      <c r="H52" s="18">
        <v>125</v>
      </c>
    </row>
    <row r="53" spans="1:8">
      <c r="A53" s="2" t="s">
        <v>82</v>
      </c>
      <c r="D53" s="7">
        <f t="shared" si="3"/>
        <v>1000</v>
      </c>
      <c r="F53" t="s">
        <v>83</v>
      </c>
      <c r="G53" s="11">
        <v>2</v>
      </c>
      <c r="H53" s="18">
        <v>500</v>
      </c>
    </row>
    <row r="54" spans="1:8" ht="20.25" customHeight="1">
      <c r="A54" s="2" t="s">
        <v>84</v>
      </c>
      <c r="D54" s="7">
        <v>200</v>
      </c>
      <c r="G54" s="11"/>
      <c r="H54" s="11"/>
    </row>
    <row r="55" spans="1:8">
      <c r="A55" s="2" t="s">
        <v>85</v>
      </c>
      <c r="D55" s="7">
        <v>200</v>
      </c>
      <c r="F55" t="s">
        <v>78</v>
      </c>
      <c r="G55" s="12"/>
      <c r="H55" s="12"/>
    </row>
    <row r="56" spans="1:8">
      <c r="A56" s="2" t="s">
        <v>86</v>
      </c>
      <c r="D56" s="7"/>
      <c r="F56" t="s">
        <v>78</v>
      </c>
    </row>
    <row r="57" spans="1:8">
      <c r="A57" s="2" t="s">
        <v>87</v>
      </c>
      <c r="D57" s="7"/>
      <c r="F57" t="s">
        <v>78</v>
      </c>
      <c r="G57" s="12"/>
      <c r="H57" s="12"/>
    </row>
    <row r="58" spans="1:8">
      <c r="A58" s="2" t="s">
        <v>88</v>
      </c>
      <c r="D58" s="7"/>
      <c r="F58" t="s">
        <v>89</v>
      </c>
    </row>
    <row r="59" spans="1:8">
      <c r="A59" s="2" t="s">
        <v>90</v>
      </c>
      <c r="D59" s="7"/>
      <c r="F59" t="s">
        <v>78</v>
      </c>
    </row>
    <row r="60" spans="1:8">
      <c r="A60" s="1" t="s">
        <v>91</v>
      </c>
      <c r="D60" s="9">
        <f>SUM(D48:D59)</f>
        <v>4600</v>
      </c>
    </row>
    <row r="61" spans="1:8">
      <c r="A61" s="1" t="s">
        <v>92</v>
      </c>
    </row>
    <row r="62" spans="1:8">
      <c r="A62" s="2" t="s">
        <v>93</v>
      </c>
      <c r="B62" s="7"/>
      <c r="D62" s="7">
        <f>G62*H62</f>
        <v>2400</v>
      </c>
      <c r="F62" t="s">
        <v>94</v>
      </c>
      <c r="G62" s="11">
        <v>12</v>
      </c>
      <c r="H62" s="18">
        <v>200</v>
      </c>
    </row>
    <row r="63" spans="1:8">
      <c r="A63" s="2" t="s">
        <v>95</v>
      </c>
      <c r="B63" s="7"/>
      <c r="D63" s="7">
        <v>300</v>
      </c>
    </row>
    <row r="64" spans="1:8">
      <c r="A64" s="1" t="s">
        <v>96</v>
      </c>
      <c r="D64" s="9">
        <f>SUM(D62:D63)</f>
        <v>2700</v>
      </c>
    </row>
    <row r="65" spans="1:6">
      <c r="A65" s="1" t="s">
        <v>97</v>
      </c>
    </row>
    <row r="66" spans="1:6">
      <c r="A66" s="2" t="s">
        <v>98</v>
      </c>
      <c r="D66" s="7">
        <v>1000</v>
      </c>
      <c r="F66" t="s">
        <v>99</v>
      </c>
    </row>
    <row r="67" spans="1:6">
      <c r="A67" s="1" t="s">
        <v>100</v>
      </c>
      <c r="D67" s="9">
        <f>SUM(D66)</f>
        <v>1000</v>
      </c>
    </row>
    <row r="68" spans="1:6">
      <c r="A68" s="1" t="s">
        <v>101</v>
      </c>
    </row>
    <row r="69" spans="1:6">
      <c r="A69" s="2" t="s">
        <v>102</v>
      </c>
      <c r="D69" s="7">
        <v>1500</v>
      </c>
      <c r="F69" t="s">
        <v>103</v>
      </c>
    </row>
    <row r="70" spans="1:6">
      <c r="A70" s="2" t="s">
        <v>104</v>
      </c>
      <c r="D70" s="7">
        <v>1000</v>
      </c>
    </row>
    <row r="71" spans="1:6">
      <c r="A71" s="2" t="s">
        <v>105</v>
      </c>
      <c r="D71" s="7">
        <v>1000</v>
      </c>
    </row>
    <row r="72" spans="1:6">
      <c r="A72" s="1" t="s">
        <v>106</v>
      </c>
      <c r="D72" s="9">
        <f>SUM(D69:D71)</f>
        <v>3500</v>
      </c>
    </row>
    <row r="73" spans="1:6" ht="15.75" thickBot="1">
      <c r="A73" s="1" t="s">
        <v>107</v>
      </c>
      <c r="D73" s="8">
        <f>D35+D46+D60+D64+D67+D72</f>
        <v>55703</v>
      </c>
    </row>
    <row r="74" spans="1:6" ht="15.75" thickBot="1">
      <c r="A74" s="1" t="s">
        <v>108</v>
      </c>
      <c r="D74" s="10">
        <f>D16-D73</f>
        <v>-143</v>
      </c>
    </row>
    <row r="75" spans="1:6" ht="15.75" thickTop="1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Schmidt</dc:creator>
  <cp:keywords/>
  <dc:description/>
  <cp:lastModifiedBy>Guest User</cp:lastModifiedBy>
  <cp:revision/>
  <dcterms:created xsi:type="dcterms:W3CDTF">2024-01-24T03:49:57Z</dcterms:created>
  <dcterms:modified xsi:type="dcterms:W3CDTF">2026-03-12T22:40:30Z</dcterms:modified>
  <cp:category/>
  <cp:contentStatus/>
</cp:coreProperties>
</file>