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490" windowHeight="7530" activeTab="2"/>
  </bookViews>
  <sheets>
    <sheet name="Admin" sheetId="1" r:id="rId1"/>
    <sheet name="Project" sheetId="2" r:id="rId2"/>
    <sheet name="Admin Notes" sheetId="3" r:id="rId3"/>
  </sheets>
  <definedNames>
    <definedName name="_xlnm.Print_Area" localSheetId="0">Admin!$A$1:$E$100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/>
  <c r="D60"/>
  <c r="D47"/>
  <c r="E47" s="1"/>
  <c r="D21"/>
  <c r="D71"/>
  <c r="E30" l="1"/>
  <c r="E30" i="3"/>
  <c r="E15" l="1"/>
  <c r="E14"/>
  <c r="E14" i="1"/>
  <c r="E15"/>
  <c r="E80" l="1"/>
  <c r="E42"/>
  <c r="E42" i="3"/>
  <c r="E80"/>
  <c r="C11" i="2" l="1"/>
  <c r="D37" s="1"/>
  <c r="C33"/>
  <c r="C39"/>
  <c r="D38"/>
  <c r="D32"/>
  <c r="D30"/>
  <c r="D28"/>
  <c r="D27"/>
  <c r="D26"/>
  <c r="D25"/>
  <c r="D24"/>
  <c r="D23"/>
  <c r="D22"/>
  <c r="D21"/>
  <c r="D20"/>
  <c r="D19"/>
  <c r="D18"/>
  <c r="D17"/>
  <c r="D16"/>
  <c r="D15"/>
  <c r="D14"/>
  <c r="C21" i="1"/>
  <c r="C47"/>
  <c r="C60"/>
  <c r="C71"/>
  <c r="C85"/>
  <c r="C90"/>
  <c r="C91"/>
  <c r="C92"/>
  <c r="C93"/>
  <c r="C94"/>
  <c r="B21"/>
  <c r="B7" s="1"/>
  <c r="B47"/>
  <c r="B8" s="1"/>
  <c r="B60"/>
  <c r="B71"/>
  <c r="B85"/>
  <c r="B94"/>
  <c r="E60"/>
  <c r="E71"/>
  <c r="D85"/>
  <c r="D87" s="1"/>
  <c r="C8"/>
  <c r="C86" s="1"/>
  <c r="E84"/>
  <c r="E83"/>
  <c r="E82"/>
  <c r="E81"/>
  <c r="E79"/>
  <c r="E78"/>
  <c r="E77"/>
  <c r="E76"/>
  <c r="E75"/>
  <c r="E70"/>
  <c r="E69"/>
  <c r="E68"/>
  <c r="E67"/>
  <c r="E66"/>
  <c r="E65"/>
  <c r="E64"/>
  <c r="E59"/>
  <c r="E58"/>
  <c r="E57"/>
  <c r="E56"/>
  <c r="E55"/>
  <c r="E54"/>
  <c r="E53"/>
  <c r="E52"/>
  <c r="E51"/>
  <c r="E46"/>
  <c r="E45"/>
  <c r="E44"/>
  <c r="E43"/>
  <c r="E41"/>
  <c r="E40"/>
  <c r="E39"/>
  <c r="E38"/>
  <c r="E37"/>
  <c r="E36"/>
  <c r="E35"/>
  <c r="E34"/>
  <c r="E33"/>
  <c r="E32"/>
  <c r="E31"/>
  <c r="E29"/>
  <c r="E28"/>
  <c r="E27"/>
  <c r="E26"/>
  <c r="E25"/>
  <c r="E21"/>
  <c r="E20"/>
  <c r="E19"/>
  <c r="E18"/>
  <c r="E17"/>
  <c r="E16"/>
  <c r="E13"/>
  <c r="E12"/>
  <c r="C7"/>
  <c r="C21" i="3"/>
  <c r="C47"/>
  <c r="C8" s="1"/>
  <c r="C86" s="1"/>
  <c r="C60"/>
  <c r="C71"/>
  <c r="C85"/>
  <c r="C90"/>
  <c r="C91"/>
  <c r="C92"/>
  <c r="C93"/>
  <c r="C94"/>
  <c r="B21"/>
  <c r="B47"/>
  <c r="B87" s="1"/>
  <c r="B96" s="1"/>
  <c r="B60"/>
  <c r="B71"/>
  <c r="B85"/>
  <c r="B94"/>
  <c r="D47"/>
  <c r="D60"/>
  <c r="E60" s="1"/>
  <c r="D71"/>
  <c r="E71" s="1"/>
  <c r="D85"/>
  <c r="E85" s="1"/>
  <c r="E84"/>
  <c r="E83"/>
  <c r="E82"/>
  <c r="E81"/>
  <c r="E79"/>
  <c r="E78"/>
  <c r="E77"/>
  <c r="E76"/>
  <c r="E75"/>
  <c r="E70"/>
  <c r="E69"/>
  <c r="E68"/>
  <c r="E67"/>
  <c r="E66"/>
  <c r="E65"/>
  <c r="E64"/>
  <c r="E59"/>
  <c r="E58"/>
  <c r="E57"/>
  <c r="E56"/>
  <c r="E55"/>
  <c r="E54"/>
  <c r="E53"/>
  <c r="E52"/>
  <c r="E51"/>
  <c r="E46"/>
  <c r="E45"/>
  <c r="E44"/>
  <c r="E43"/>
  <c r="E41"/>
  <c r="E40"/>
  <c r="E39"/>
  <c r="E38"/>
  <c r="E37"/>
  <c r="E36"/>
  <c r="E35"/>
  <c r="E34"/>
  <c r="E33"/>
  <c r="E32"/>
  <c r="E31"/>
  <c r="E29"/>
  <c r="E28"/>
  <c r="E27"/>
  <c r="E26"/>
  <c r="E25"/>
  <c r="D21"/>
  <c r="E20"/>
  <c r="E19"/>
  <c r="E18"/>
  <c r="E17"/>
  <c r="E16"/>
  <c r="E13"/>
  <c r="E12"/>
  <c r="C7"/>
  <c r="B7"/>
  <c r="C87" i="1" l="1"/>
  <c r="C96" s="1"/>
  <c r="C99" s="1"/>
  <c r="B8" i="3"/>
  <c r="B9" s="1"/>
  <c r="C9"/>
  <c r="B9" i="1"/>
  <c r="E7"/>
  <c r="E85"/>
  <c r="E87" s="1"/>
  <c r="E8"/>
  <c r="B87"/>
  <c r="B96" s="1"/>
  <c r="C9"/>
  <c r="C61"/>
  <c r="C72"/>
  <c r="C61" i="3"/>
  <c r="C72"/>
  <c r="C87"/>
  <c r="C96" s="1"/>
  <c r="C99" s="1"/>
  <c r="D86"/>
  <c r="D87"/>
  <c r="E47"/>
  <c r="E87" s="1"/>
  <c r="E7"/>
  <c r="E21"/>
  <c r="D29" i="2"/>
  <c r="D35"/>
  <c r="D39"/>
  <c r="D36"/>
  <c r="D31"/>
  <c r="C42"/>
  <c r="D42" s="1"/>
  <c r="D33"/>
  <c r="D48" i="1" l="1"/>
  <c r="E9"/>
  <c r="D72"/>
  <c r="D61"/>
  <c r="D86"/>
  <c r="D48" i="3"/>
  <c r="D9"/>
  <c r="E9" s="1"/>
  <c r="D72"/>
  <c r="D61"/>
  <c r="E8"/>
  <c r="C44" i="2"/>
</calcChain>
</file>

<file path=xl/comments1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sz val="8"/>
            <color indexed="81"/>
            <rFont val="Tahoma"/>
            <family val="2"/>
          </rPr>
          <t>Be sure to save a copy of this workbook.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sz val="8"/>
            <color indexed="81"/>
            <rFont val="Tahoma"/>
            <family val="2"/>
          </rPr>
          <t>Be sure to save a copy of this workbook.</t>
        </r>
      </text>
    </comment>
  </commentList>
</comments>
</file>

<file path=xl/sharedStrings.xml><?xml version="1.0" encoding="utf-8"?>
<sst xmlns="http://schemas.openxmlformats.org/spreadsheetml/2006/main" count="261" uniqueCount="150">
  <si>
    <t>ALTRUSA OF TEMPLE</t>
  </si>
  <si>
    <t xml:space="preserve"> SUMMARY</t>
  </si>
  <si>
    <t>ACTUAL</t>
  </si>
  <si>
    <t>BUDGETED</t>
  </si>
  <si>
    <t xml:space="preserve"> Total income</t>
  </si>
  <si>
    <t xml:space="preserve"> Total expenses</t>
  </si>
  <si>
    <t xml:space="preserve"> Income less expenses:</t>
  </si>
  <si>
    <t xml:space="preserve"> INCOME DETAILS</t>
  </si>
  <si>
    <t>NOTES</t>
  </si>
  <si>
    <t>Brag Jar</t>
  </si>
  <si>
    <t>Interest</t>
  </si>
  <si>
    <t>Member Donations</t>
  </si>
  <si>
    <t>New Member Dues (Half)</t>
  </si>
  <si>
    <t>New Member Dues (Full)</t>
  </si>
  <si>
    <t>Promo Sales</t>
  </si>
  <si>
    <t>Total Administrative Income:</t>
  </si>
  <si>
    <t xml:space="preserve"> EXPENSE DETAILS</t>
  </si>
  <si>
    <t>ADMINISTRATIVE</t>
  </si>
  <si>
    <t>Bank Service Charge</t>
  </si>
  <si>
    <t>Chamber Dues</t>
  </si>
  <si>
    <t>Temple Chamber</t>
  </si>
  <si>
    <t>Contingency</t>
  </si>
  <si>
    <t>Current Member District Dues</t>
  </si>
  <si>
    <t>Current Member International Dues</t>
  </si>
  <si>
    <t>Dist Conv Fees (Delegates)</t>
  </si>
  <si>
    <t>Dist Leadership Training Fee</t>
  </si>
  <si>
    <t>International Convention (to fund)</t>
  </si>
  <si>
    <t>$450 payable odd number years</t>
  </si>
  <si>
    <t>International Convention Fee</t>
  </si>
  <si>
    <t>New Member Dist Dues (Full)</t>
  </si>
  <si>
    <t>New Member Dist Dues (Half)</t>
  </si>
  <si>
    <t>New Member Int Dues (Full)</t>
  </si>
  <si>
    <t>New Member Int Dues (Half)</t>
  </si>
  <si>
    <t>New Member Int Processing Fee</t>
  </si>
  <si>
    <t>New Member Kits/Pins</t>
  </si>
  <si>
    <t>New Member Nametags</t>
  </si>
  <si>
    <t>Speaker Lunches</t>
  </si>
  <si>
    <t>Storage Rental/Library Unit</t>
  </si>
  <si>
    <t xml:space="preserve"> Total Administrative Expenses:</t>
  </si>
  <si>
    <t xml:space="preserve"> Percent of total:</t>
  </si>
  <si>
    <t>MEMBERSHIP</t>
  </si>
  <si>
    <t>Add An Altrusan Day</t>
  </si>
  <si>
    <t>Altrusan of the Year</t>
  </si>
  <si>
    <t>Club Birthday Party</t>
  </si>
  <si>
    <t>Club Christmas Party</t>
  </si>
  <si>
    <t>Installation of Officers</t>
  </si>
  <si>
    <t>Member Orientations</t>
  </si>
  <si>
    <t>Member Retention</t>
  </si>
  <si>
    <t>Membership Drive</t>
  </si>
  <si>
    <t>Outgoing President's Gift</t>
  </si>
  <si>
    <t xml:space="preserve"> Total Membership Expenses:</t>
  </si>
  <si>
    <t>COMMUNICATION</t>
  </si>
  <si>
    <t>Archives</t>
  </si>
  <si>
    <t>Conference Display</t>
  </si>
  <si>
    <t>Publicity</t>
  </si>
  <si>
    <t>Survey Monkey</t>
  </si>
  <si>
    <t>Website</t>
  </si>
  <si>
    <t>Yearbook</t>
  </si>
  <si>
    <t xml:space="preserve"> Total Communication Expenses:</t>
  </si>
  <si>
    <t>BOARD</t>
  </si>
  <si>
    <t>District Conf Auction Item</t>
  </si>
  <si>
    <t>District Conf Reception</t>
  </si>
  <si>
    <t>District Visit</t>
  </si>
  <si>
    <t>Incoming President's Supplies</t>
  </si>
  <si>
    <t>Incoming Treasurer's Supplies</t>
  </si>
  <si>
    <t>Misc/Contingency</t>
  </si>
  <si>
    <t>Post Office Box Rental</t>
  </si>
  <si>
    <t>President's Pin</t>
  </si>
  <si>
    <t>Retreat</t>
  </si>
  <si>
    <t xml:space="preserve"> Total Board Expenses:</t>
  </si>
  <si>
    <t>Reimburseable Events</t>
  </si>
  <si>
    <t>Reimburseable Events Income</t>
  </si>
  <si>
    <t>Reimbursable Event Expenses</t>
  </si>
  <si>
    <t xml:space="preserve">Member Support Funds Received </t>
  </si>
  <si>
    <t>Member Support:Bereavement Meals</t>
  </si>
  <si>
    <t>TOTAL REIMBURSEABLE EVENTS</t>
  </si>
  <si>
    <t>NET INCOME</t>
  </si>
  <si>
    <t>Bank Balance, Beginning of Year</t>
  </si>
  <si>
    <t>Reconciled Bank Balance/End of Period</t>
  </si>
  <si>
    <t>Approved</t>
  </si>
  <si>
    <t>INCOME</t>
  </si>
  <si>
    <t>Budget</t>
  </si>
  <si>
    <t>Project Income from Foundation</t>
  </si>
  <si>
    <t>Member Donation</t>
  </si>
  <si>
    <t>Prior Year Excess Funds</t>
  </si>
  <si>
    <t>TOTAL PROJECT INCOME</t>
  </si>
  <si>
    <t>EXPENSES</t>
  </si>
  <si>
    <t>ASTRA Club of UMHB</t>
  </si>
  <si>
    <t>RWYC - Summer Activity Scholarships</t>
  </si>
  <si>
    <t>Temple College Art Competition</t>
  </si>
  <si>
    <t>Bell County Scholarships</t>
  </si>
  <si>
    <t>ASTRA Scholarship</t>
  </si>
  <si>
    <t>Irene T Hurst</t>
  </si>
  <si>
    <t>ORDINARY INCOME/EXPENSE</t>
  </si>
  <si>
    <t xml:space="preserve">  DIRECT PUBLIC SUPPORT </t>
  </si>
  <si>
    <t xml:space="preserve">   ~ Altrusa Temple Foundation</t>
  </si>
  <si>
    <t>ASTRA Club of Belton High School</t>
  </si>
  <si>
    <t>Families in Crisis</t>
  </si>
  <si>
    <t>Kids Against Hunger</t>
  </si>
  <si>
    <t>MADD ~ Made A Difference Day</t>
  </si>
  <si>
    <t>Speaker appreciation</t>
  </si>
  <si>
    <t>CURRENT MONTH</t>
  </si>
  <si>
    <t>YEAR TO DATE</t>
  </si>
  <si>
    <t>BUDGET</t>
  </si>
  <si>
    <t>VARIANCE</t>
  </si>
  <si>
    <t xml:space="preserve"> Total Expenses:</t>
  </si>
  <si>
    <t>SUBTOTAL PROJECTS &amp; GRANTS EXPENSE</t>
  </si>
  <si>
    <t>SUBTOTAL SCHOLARSHIPS EXPENSE</t>
  </si>
  <si>
    <t>TOTAL EXPENSES</t>
  </si>
  <si>
    <t>Board retreat/President's retreat</t>
  </si>
  <si>
    <t>Reading with Ralph's Kids</t>
  </si>
  <si>
    <t>Project Appletree ~ Other</t>
  </si>
  <si>
    <t xml:space="preserve"> </t>
  </si>
  <si>
    <t>$100 to charity of choice</t>
  </si>
  <si>
    <t>PROJECT BUDGET 2018-2019</t>
  </si>
  <si>
    <t>Bingo Senior Center</t>
  </si>
  <si>
    <t>Storytelling--Center Texas Childrens Center</t>
  </si>
  <si>
    <t>To the Moon and Back</t>
  </si>
  <si>
    <t>Veterans</t>
  </si>
  <si>
    <t>Camp Dreamcatcher</t>
  </si>
  <si>
    <t>ASTRA Club Salado High School</t>
  </si>
  <si>
    <t>Temple Community Clinic</t>
  </si>
  <si>
    <t>Ronald McDonald House</t>
  </si>
  <si>
    <t>Altrusa Int Foundation (&amp; Club 21)</t>
  </si>
  <si>
    <t>PROPOSED BUDGET 2018 - 2019</t>
  </si>
  <si>
    <t>PROPOSED BUDGET 2018-- 2019</t>
  </si>
  <si>
    <t>Anticipate 10 new Full Member dues ($155+5)</t>
  </si>
  <si>
    <t>5 Delegates @ $210</t>
  </si>
  <si>
    <t>10 members @ $13</t>
  </si>
  <si>
    <t>10 members @ $55</t>
  </si>
  <si>
    <t>9 speakers and AOY (Buy Books for Donations)</t>
  </si>
  <si>
    <t>Treasure's Bond</t>
  </si>
  <si>
    <t>Quickbooks</t>
  </si>
  <si>
    <t>Dual  Memberships</t>
  </si>
  <si>
    <t>Membership Late Fees</t>
  </si>
  <si>
    <t>Current Member Intrntl/District Late Fees</t>
  </si>
  <si>
    <t>Anticipate  5 new Half Member dues ($121+5)</t>
  </si>
  <si>
    <t>Current Member Dues 102 Renewals</t>
  </si>
  <si>
    <t>102 @ $120=$13,200</t>
  </si>
  <si>
    <t>102 members @ $13</t>
  </si>
  <si>
    <t>102 members @ $55</t>
  </si>
  <si>
    <t>Internationa/District Late Fees</t>
  </si>
  <si>
    <t>5 members @ 6.50</t>
  </si>
  <si>
    <t>5 members @ $27.50</t>
  </si>
  <si>
    <t>15 members @ $10.00</t>
  </si>
  <si>
    <t>15 members @ 15.00</t>
  </si>
  <si>
    <t>15 members @ 12.50</t>
  </si>
  <si>
    <t>7 meals @ $12</t>
  </si>
  <si>
    <t>$89/mo includes 10% discount-Insurance added</t>
  </si>
  <si>
    <t>BUDGET 2019-2020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</si>
</sst>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8"/>
      <color indexed="81"/>
      <name val="Tahoma"/>
      <family val="2"/>
    </font>
    <font>
      <sz val="10"/>
      <color theme="1"/>
      <name val="Franklin Gothic Demi"/>
      <family val="2"/>
    </font>
    <font>
      <sz val="10"/>
      <color theme="1"/>
      <name val="Franklin Gothic Book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8"/>
      <color rgb="FFFF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Protection="1">
      <protection locked="0"/>
    </xf>
    <xf numFmtId="2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4" fontId="9" fillId="0" borderId="0" xfId="0" applyNumberFormat="1" applyFont="1" applyFill="1" applyProtection="1">
      <protection locked="0"/>
    </xf>
    <xf numFmtId="4" fontId="9" fillId="0" borderId="0" xfId="0" applyNumberFormat="1" applyFont="1" applyFill="1" applyAlignment="1" applyProtection="1">
      <alignment vertical="center"/>
    </xf>
    <xf numFmtId="0" fontId="0" fillId="0" borderId="0" xfId="0" applyFill="1"/>
    <xf numFmtId="44" fontId="15" fillId="0" borderId="0" xfId="1" applyFont="1" applyFill="1" applyBorder="1"/>
    <xf numFmtId="44" fontId="9" fillId="0" borderId="0" xfId="1" applyFont="1" applyFill="1" applyBorder="1"/>
    <xf numFmtId="164" fontId="16" fillId="0" borderId="0" xfId="0" applyNumberFormat="1" applyFont="1"/>
    <xf numFmtId="164" fontId="18" fillId="0" borderId="0" xfId="0" applyNumberFormat="1" applyFont="1"/>
    <xf numFmtId="44" fontId="7" fillId="0" borderId="0" xfId="1" applyFont="1" applyFill="1" applyBorder="1"/>
    <xf numFmtId="0" fontId="17" fillId="0" borderId="0" xfId="0" applyFont="1"/>
    <xf numFmtId="0" fontId="16" fillId="0" borderId="0" xfId="0" applyFont="1"/>
    <xf numFmtId="0" fontId="16" fillId="0" borderId="0" xfId="0" applyFont="1" applyFill="1"/>
    <xf numFmtId="164" fontId="9" fillId="0" borderId="0" xfId="0" applyNumberFormat="1" applyFont="1" applyFill="1" applyBorder="1"/>
    <xf numFmtId="164" fontId="15" fillId="0" borderId="0" xfId="0" applyNumberFormat="1" applyFont="1" applyFill="1" applyBorder="1"/>
    <xf numFmtId="0" fontId="16" fillId="0" borderId="0" xfId="0" applyFont="1" applyBorder="1"/>
    <xf numFmtId="14" fontId="2" fillId="0" borderId="0" xfId="0" applyNumberFormat="1" applyFont="1" applyFill="1" applyProtection="1"/>
    <xf numFmtId="0" fontId="5" fillId="0" borderId="0" xfId="0" applyFont="1" applyFill="1" applyProtection="1"/>
    <xf numFmtId="44" fontId="9" fillId="0" borderId="0" xfId="0" applyNumberFormat="1" applyFont="1" applyFill="1" applyProtection="1"/>
    <xf numFmtId="44" fontId="15" fillId="0" borderId="0" xfId="1" applyFont="1" applyFill="1" applyBorder="1" applyAlignment="1">
      <alignment horizontal="right"/>
    </xf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164" fontId="18" fillId="0" borderId="0" xfId="0" applyNumberFormat="1" applyFont="1" applyFill="1"/>
    <xf numFmtId="0" fontId="13" fillId="0" borderId="0" xfId="0" applyFont="1" applyFill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44" fontId="9" fillId="0" borderId="0" xfId="0" applyNumberFormat="1" applyFont="1" applyFill="1" applyBorder="1" applyProtection="1"/>
    <xf numFmtId="44" fontId="4" fillId="0" borderId="0" xfId="0" applyNumberFormat="1" applyFont="1" applyFill="1" applyBorder="1" applyProtection="1"/>
    <xf numFmtId="4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Protection="1"/>
    <xf numFmtId="44" fontId="9" fillId="0" borderId="0" xfId="0" applyNumberFormat="1" applyFont="1" applyFill="1" applyBorder="1" applyProtection="1">
      <protection locked="0"/>
    </xf>
    <xf numFmtId="10" fontId="9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Protection="1"/>
    <xf numFmtId="4" fontId="9" fillId="0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44" fontId="18" fillId="0" borderId="0" xfId="1" applyFont="1" applyFill="1" applyBorder="1"/>
    <xf numFmtId="0" fontId="14" fillId="0" borderId="0" xfId="0" applyFont="1" applyFill="1" applyBorder="1"/>
    <xf numFmtId="44" fontId="14" fillId="0" borderId="0" xfId="1" applyFont="1" applyFill="1" applyBorder="1"/>
    <xf numFmtId="0" fontId="6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39" fontId="15" fillId="0" borderId="3" xfId="0" applyNumberFormat="1" applyFont="1" applyFill="1" applyBorder="1" applyAlignment="1">
      <alignment horizontal="right"/>
    </xf>
    <xf numFmtId="44" fontId="15" fillId="0" borderId="3" xfId="1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center" vertical="center"/>
    </xf>
    <xf numFmtId="44" fontId="15" fillId="0" borderId="0" xfId="0" applyNumberFormat="1" applyFont="1" applyFill="1" applyBorder="1" applyAlignment="1" applyProtection="1">
      <alignment vertical="center"/>
    </xf>
    <xf numFmtId="44" fontId="24" fillId="0" borderId="0" xfId="0" applyNumberFormat="1" applyFont="1" applyFill="1" applyBorder="1" applyProtection="1"/>
    <xf numFmtId="0" fontId="15" fillId="0" borderId="0" xfId="0" applyFont="1" applyFill="1" applyAlignment="1" applyProtection="1">
      <alignment vertical="center"/>
    </xf>
    <xf numFmtId="0" fontId="23" fillId="0" borderId="0" xfId="0" applyFont="1"/>
    <xf numFmtId="44" fontId="15" fillId="0" borderId="0" xfId="0" applyNumberFormat="1" applyFont="1" applyFill="1" applyBorder="1" applyAlignment="1" applyProtection="1">
      <alignment horizontal="right" vertical="center"/>
    </xf>
    <xf numFmtId="44" fontId="15" fillId="0" borderId="0" xfId="0" applyNumberFormat="1" applyFont="1" applyFill="1" applyBorder="1" applyProtection="1"/>
    <xf numFmtId="0" fontId="15" fillId="0" borderId="0" xfId="0" applyFont="1" applyFill="1" applyAlignment="1" applyProtection="1">
      <alignment horizontal="left" vertical="center"/>
    </xf>
    <xf numFmtId="0" fontId="24" fillId="0" borderId="0" xfId="0" applyFont="1" applyFill="1" applyProtection="1"/>
    <xf numFmtId="0" fontId="0" fillId="0" borderId="0" xfId="0" applyFont="1" applyFill="1"/>
    <xf numFmtId="0" fontId="15" fillId="0" borderId="0" xfId="0" applyFont="1" applyFill="1" applyBorder="1" applyAlignment="1">
      <alignment horizontal="left"/>
    </xf>
    <xf numFmtId="4" fontId="15" fillId="0" borderId="0" xfId="0" applyNumberFormat="1" applyFont="1" applyFill="1" applyProtection="1">
      <protection locked="0"/>
    </xf>
    <xf numFmtId="4" fontId="15" fillId="0" borderId="0" xfId="0" applyNumberFormat="1" applyFont="1" applyFill="1" applyAlignment="1" applyProtection="1">
      <alignment vertical="center"/>
    </xf>
    <xf numFmtId="44" fontId="5" fillId="0" borderId="0" xfId="0" applyNumberFormat="1" applyFont="1" applyFill="1" applyProtection="1"/>
    <xf numFmtId="10" fontId="16" fillId="0" borderId="0" xfId="0" applyNumberFormat="1" applyFont="1"/>
    <xf numFmtId="0" fontId="3" fillId="0" borderId="0" xfId="0" applyFont="1" applyFill="1" applyAlignment="1" applyProtection="1">
      <alignment vertical="top"/>
    </xf>
    <xf numFmtId="17" fontId="19" fillId="0" borderId="0" xfId="0" applyNumberFormat="1" applyFont="1" applyFill="1" applyAlignment="1" applyProtection="1">
      <alignment vertical="center"/>
      <protection locked="0"/>
    </xf>
    <xf numFmtId="14" fontId="2" fillId="0" borderId="0" xfId="0" applyNumberFormat="1" applyFont="1" applyFill="1" applyBorder="1" applyProtection="1"/>
    <xf numFmtId="0" fontId="25" fillId="0" borderId="0" xfId="0" applyFont="1"/>
    <xf numFmtId="14" fontId="16" fillId="0" borderId="0" xfId="0" applyNumberFormat="1" applyFont="1"/>
    <xf numFmtId="0" fontId="5" fillId="0" borderId="0" xfId="0" applyFont="1"/>
    <xf numFmtId="165" fontId="26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10" fontId="26" fillId="0" borderId="0" xfId="0" applyNumberFormat="1" applyFont="1"/>
    <xf numFmtId="0" fontId="27" fillId="0" borderId="1" xfId="0" applyFont="1" applyBorder="1" applyAlignment="1">
      <alignment horizontal="center"/>
    </xf>
    <xf numFmtId="10" fontId="27" fillId="0" borderId="0" xfId="0" applyNumberFormat="1" applyFont="1" applyBorder="1" applyAlignment="1">
      <alignment horizontal="right"/>
    </xf>
    <xf numFmtId="165" fontId="28" fillId="0" borderId="0" xfId="0" applyNumberFormat="1" applyFont="1" applyAlignment="1">
      <alignment horizontal="left"/>
    </xf>
    <xf numFmtId="44" fontId="2" fillId="0" borderId="0" xfId="1" applyFont="1" applyFill="1" applyBorder="1"/>
    <xf numFmtId="10" fontId="2" fillId="0" borderId="0" xfId="0" applyNumberFormat="1" applyFont="1" applyFill="1" applyBorder="1"/>
    <xf numFmtId="44" fontId="2" fillId="0" borderId="0" xfId="1" applyNumberFormat="1" applyFont="1" applyFill="1" applyBorder="1"/>
    <xf numFmtId="0" fontId="2" fillId="0" borderId="0" xfId="0" applyFont="1" applyBorder="1"/>
    <xf numFmtId="10" fontId="5" fillId="0" borderId="0" xfId="0" applyNumberFormat="1" applyFont="1" applyFill="1" applyBorder="1"/>
    <xf numFmtId="44" fontId="2" fillId="0" borderId="1" xfId="1" applyNumberFormat="1" applyFont="1" applyFill="1" applyBorder="1"/>
    <xf numFmtId="0" fontId="26" fillId="0" borderId="0" xfId="0" applyFont="1"/>
    <xf numFmtId="44" fontId="2" fillId="0" borderId="0" xfId="0" applyNumberFormat="1" applyFont="1" applyFill="1" applyBorder="1"/>
    <xf numFmtId="164" fontId="2" fillId="0" borderId="0" xfId="0" applyNumberFormat="1" applyFont="1" applyBorder="1"/>
    <xf numFmtId="0" fontId="29" fillId="0" borderId="0" xfId="0" applyFont="1" applyBorder="1"/>
    <xf numFmtId="0" fontId="2" fillId="0" borderId="0" xfId="0" applyFont="1" applyFill="1" applyBorder="1"/>
    <xf numFmtId="0" fontId="30" fillId="0" borderId="0" xfId="0" applyFont="1" applyAlignment="1">
      <alignment horizontal="right"/>
    </xf>
    <xf numFmtId="0" fontId="26" fillId="0" borderId="0" xfId="0" applyFont="1" applyBorder="1"/>
    <xf numFmtId="0" fontId="26" fillId="0" borderId="0" xfId="0" applyFont="1" applyFill="1"/>
    <xf numFmtId="44" fontId="2" fillId="0" borderId="1" xfId="0" applyNumberFormat="1" applyFont="1" applyFill="1" applyBorder="1"/>
    <xf numFmtId="10" fontId="2" fillId="0" borderId="1" xfId="0" applyNumberFormat="1" applyFont="1" applyFill="1" applyBorder="1"/>
    <xf numFmtId="0" fontId="5" fillId="0" borderId="0" xfId="0" applyFont="1" applyBorder="1" applyAlignment="1">
      <alignment horizontal="right"/>
    </xf>
    <xf numFmtId="44" fontId="5" fillId="0" borderId="0" xfId="0" applyNumberFormat="1" applyFont="1" applyFill="1" applyBorder="1"/>
    <xf numFmtId="0" fontId="18" fillId="0" borderId="0" xfId="0" applyFont="1"/>
    <xf numFmtId="0" fontId="25" fillId="0" borderId="0" xfId="0" applyFont="1" applyFill="1"/>
    <xf numFmtId="44" fontId="5" fillId="0" borderId="0" xfId="1" applyNumberFormat="1" applyFont="1" applyFill="1" applyBorder="1"/>
    <xf numFmtId="0" fontId="5" fillId="0" borderId="0" xfId="0" applyFont="1" applyBorder="1"/>
    <xf numFmtId="10" fontId="25" fillId="0" borderId="0" xfId="0" applyNumberFormat="1" applyFont="1"/>
    <xf numFmtId="44" fontId="5" fillId="0" borderId="2" xfId="0" applyNumberFormat="1" applyFont="1" applyFill="1" applyBorder="1"/>
    <xf numFmtId="0" fontId="31" fillId="0" borderId="0" xfId="0" applyFont="1" applyFill="1" applyProtection="1">
      <protection locked="0"/>
    </xf>
    <xf numFmtId="4" fontId="31" fillId="0" borderId="0" xfId="0" applyNumberFormat="1" applyFont="1" applyFill="1" applyProtection="1">
      <protection locked="0"/>
    </xf>
    <xf numFmtId="0" fontId="31" fillId="0" borderId="0" xfId="0" applyFont="1" applyFill="1" applyAlignment="1" applyProtection="1">
      <alignment vertical="center"/>
    </xf>
    <xf numFmtId="17" fontId="32" fillId="0" borderId="0" xfId="0" applyNumberFormat="1" applyFont="1" applyFill="1" applyAlignment="1" applyProtection="1">
      <alignment vertical="center"/>
      <protection locked="0"/>
    </xf>
  </cellXfs>
  <cellStyles count="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0"/>
  <sheetViews>
    <sheetView workbookViewId="0">
      <selection activeCell="D8" sqref="D8"/>
    </sheetView>
  </sheetViews>
  <sheetFormatPr defaultColWidth="8.85546875" defaultRowHeight="15"/>
  <cols>
    <col min="1" max="1" width="31.85546875" style="10" bestFit="1" customWidth="1"/>
    <col min="2" max="2" width="18.7109375" style="10" customWidth="1"/>
    <col min="3" max="5" width="18.7109375" style="48" customWidth="1"/>
  </cols>
  <sheetData>
    <row r="1" spans="1:5">
      <c r="A1" s="1"/>
      <c r="B1" s="1"/>
      <c r="C1" s="36"/>
      <c r="D1" s="36"/>
      <c r="E1" s="36"/>
    </row>
    <row r="2" spans="1:5" ht="20.25" customHeight="1">
      <c r="A2" s="1"/>
      <c r="B2" s="73" t="s">
        <v>0</v>
      </c>
      <c r="C2" s="73"/>
      <c r="D2" s="73"/>
      <c r="E2" s="73"/>
    </row>
    <row r="3" spans="1:5" ht="20.25">
      <c r="A3" s="1"/>
      <c r="B3" s="74" t="s">
        <v>124</v>
      </c>
      <c r="C3" s="74"/>
      <c r="D3" s="74"/>
      <c r="E3" s="74"/>
    </row>
    <row r="4" spans="1:5">
      <c r="A4" s="1"/>
      <c r="B4" s="1"/>
      <c r="C4" s="36"/>
      <c r="D4" s="37"/>
      <c r="E4" s="75">
        <v>43256</v>
      </c>
    </row>
    <row r="5" spans="1:5">
      <c r="A5" s="2"/>
      <c r="B5" s="2"/>
      <c r="C5" s="38"/>
      <c r="D5" s="38"/>
      <c r="E5" s="38"/>
    </row>
    <row r="6" spans="1:5" ht="15.75" thickBot="1">
      <c r="A6" s="52" t="s">
        <v>1</v>
      </c>
      <c r="B6" s="58" t="s">
        <v>101</v>
      </c>
      <c r="C6" s="53" t="s">
        <v>102</v>
      </c>
      <c r="D6" s="53" t="s">
        <v>103</v>
      </c>
      <c r="E6" s="53" t="s">
        <v>104</v>
      </c>
    </row>
    <row r="7" spans="1:5">
      <c r="A7" s="26" t="s">
        <v>4</v>
      </c>
      <c r="B7" s="39">
        <f>B21</f>
        <v>0</v>
      </c>
      <c r="C7" s="39">
        <f>C21</f>
        <v>0</v>
      </c>
      <c r="D7" s="39">
        <v>15454</v>
      </c>
      <c r="E7" s="40">
        <f>SUM(C7-D7)</f>
        <v>-15454</v>
      </c>
    </row>
    <row r="8" spans="1:5">
      <c r="A8" s="26" t="s">
        <v>5</v>
      </c>
      <c r="B8" s="39">
        <f>(B47+B60+B71+B85)</f>
        <v>0</v>
      </c>
      <c r="C8" s="39">
        <f>(C47+C60+C71+C85)</f>
        <v>0</v>
      </c>
      <c r="D8" s="39">
        <v>15454</v>
      </c>
      <c r="E8" s="40">
        <f t="shared" ref="E8:E9" si="0">SUM(C8-D8)</f>
        <v>-15454</v>
      </c>
    </row>
    <row r="9" spans="1:5" s="62" customFormat="1">
      <c r="A9" s="27" t="s">
        <v>6</v>
      </c>
      <c r="B9" s="64">
        <f>SUM(B7-B8)</f>
        <v>0</v>
      </c>
      <c r="C9" s="64">
        <f>SUM(C7-C8)</f>
        <v>0</v>
      </c>
      <c r="D9" s="64">
        <f>D8-D7</f>
        <v>0</v>
      </c>
      <c r="E9" s="60">
        <f t="shared" si="0"/>
        <v>0</v>
      </c>
    </row>
    <row r="10" spans="1:5">
      <c r="A10" s="2"/>
      <c r="B10" s="2"/>
      <c r="C10" s="38"/>
      <c r="D10" s="38"/>
      <c r="E10" s="38"/>
    </row>
    <row r="11" spans="1:5" ht="15.75" thickBot="1">
      <c r="A11" s="54" t="s">
        <v>7</v>
      </c>
      <c r="B11" s="58" t="s">
        <v>101</v>
      </c>
      <c r="C11" s="55" t="s">
        <v>2</v>
      </c>
      <c r="D11" s="53" t="s">
        <v>3</v>
      </c>
      <c r="E11" s="53" t="s">
        <v>104</v>
      </c>
    </row>
    <row r="12" spans="1:5">
      <c r="A12" s="26" t="s">
        <v>9</v>
      </c>
      <c r="B12" s="24">
        <v>0</v>
      </c>
      <c r="C12" s="41">
        <v>0</v>
      </c>
      <c r="D12" s="41">
        <v>903</v>
      </c>
      <c r="E12" s="40">
        <f t="shared" ref="E12:E21" si="1">SUM(C12-D12)</f>
        <v>-903</v>
      </c>
    </row>
    <row r="13" spans="1:5">
      <c r="A13" s="26" t="s">
        <v>137</v>
      </c>
      <c r="B13" s="24">
        <v>0</v>
      </c>
      <c r="C13" s="41">
        <v>0</v>
      </c>
      <c r="D13" s="41">
        <v>12240</v>
      </c>
      <c r="E13" s="40">
        <f t="shared" si="1"/>
        <v>-12240</v>
      </c>
    </row>
    <row r="14" spans="1:5">
      <c r="A14" s="26" t="s">
        <v>133</v>
      </c>
      <c r="B14" s="24">
        <v>0</v>
      </c>
      <c r="C14" s="41">
        <v>0</v>
      </c>
      <c r="D14" s="41">
        <v>0</v>
      </c>
      <c r="E14" s="40">
        <f t="shared" si="1"/>
        <v>0</v>
      </c>
    </row>
    <row r="15" spans="1:5">
      <c r="A15" s="26" t="s">
        <v>134</v>
      </c>
      <c r="B15" s="24">
        <v>0</v>
      </c>
      <c r="C15" s="41">
        <v>0</v>
      </c>
      <c r="D15" s="41">
        <v>75</v>
      </c>
      <c r="E15" s="40">
        <f t="shared" si="1"/>
        <v>-75</v>
      </c>
    </row>
    <row r="16" spans="1:5">
      <c r="A16" s="26" t="s">
        <v>10</v>
      </c>
      <c r="B16" s="24">
        <v>0</v>
      </c>
      <c r="C16" s="41">
        <v>0</v>
      </c>
      <c r="D16" s="41">
        <v>6</v>
      </c>
      <c r="E16" s="40">
        <f t="shared" si="1"/>
        <v>-6</v>
      </c>
    </row>
    <row r="17" spans="1:5">
      <c r="A17" s="26" t="s">
        <v>11</v>
      </c>
      <c r="B17" s="24">
        <v>0</v>
      </c>
      <c r="C17" s="41">
        <v>0</v>
      </c>
      <c r="D17" s="41">
        <v>0</v>
      </c>
      <c r="E17" s="40">
        <f t="shared" si="1"/>
        <v>0</v>
      </c>
    </row>
    <row r="18" spans="1:5">
      <c r="A18" s="26" t="s">
        <v>12</v>
      </c>
      <c r="B18" s="24">
        <v>0</v>
      </c>
      <c r="C18" s="41">
        <v>0</v>
      </c>
      <c r="D18" s="41">
        <v>630</v>
      </c>
      <c r="E18" s="40">
        <f t="shared" si="1"/>
        <v>-630</v>
      </c>
    </row>
    <row r="19" spans="1:5">
      <c r="A19" s="26" t="s">
        <v>13</v>
      </c>
      <c r="B19" s="24">
        <v>0</v>
      </c>
      <c r="C19" s="41">
        <v>0</v>
      </c>
      <c r="D19" s="41">
        <v>1600</v>
      </c>
      <c r="E19" s="40">
        <f t="shared" si="1"/>
        <v>-1600</v>
      </c>
    </row>
    <row r="20" spans="1:5">
      <c r="A20" s="26" t="s">
        <v>14</v>
      </c>
      <c r="B20" s="24">
        <v>0</v>
      </c>
      <c r="C20" s="41">
        <v>0</v>
      </c>
      <c r="D20" s="41">
        <v>0</v>
      </c>
      <c r="E20" s="40">
        <f t="shared" si="1"/>
        <v>0</v>
      </c>
    </row>
    <row r="21" spans="1:5" s="62" customFormat="1">
      <c r="A21" s="28" t="s">
        <v>15</v>
      </c>
      <c r="B21" s="63">
        <f>SUM(B12:B20)</f>
        <v>0</v>
      </c>
      <c r="C21" s="63">
        <f>SUM(C12:C20)</f>
        <v>0</v>
      </c>
      <c r="D21" s="63">
        <f>IF(SUM(D12:D20),SUM(D12:D20),"")</f>
        <v>15454</v>
      </c>
      <c r="E21" s="60">
        <f t="shared" si="1"/>
        <v>-15454</v>
      </c>
    </row>
    <row r="22" spans="1:5">
      <c r="A22" s="2"/>
      <c r="B22" s="2"/>
      <c r="C22" s="38"/>
      <c r="D22" s="38"/>
      <c r="E22" s="38"/>
    </row>
    <row r="23" spans="1:5" ht="15.75" thickBot="1">
      <c r="A23" s="54" t="s">
        <v>16</v>
      </c>
      <c r="B23" s="58" t="s">
        <v>101</v>
      </c>
      <c r="C23" s="55" t="s">
        <v>2</v>
      </c>
      <c r="D23" s="53" t="s">
        <v>3</v>
      </c>
      <c r="E23" s="53" t="s">
        <v>104</v>
      </c>
    </row>
    <row r="24" spans="1:5">
      <c r="A24" s="29" t="s">
        <v>17</v>
      </c>
      <c r="B24" s="29"/>
      <c r="C24" s="42"/>
      <c r="D24" s="42"/>
      <c r="E24" s="42"/>
    </row>
    <row r="25" spans="1:5">
      <c r="A25" s="26" t="s">
        <v>18</v>
      </c>
      <c r="B25" s="24">
        <v>0</v>
      </c>
      <c r="C25" s="43">
        <v>0</v>
      </c>
      <c r="D25" s="43">
        <v>250</v>
      </c>
      <c r="E25" s="40">
        <f t="shared" ref="E25:E47" si="2">SUM(C25-D25)</f>
        <v>-250</v>
      </c>
    </row>
    <row r="26" spans="1:5">
      <c r="A26" s="26" t="s">
        <v>19</v>
      </c>
      <c r="B26" s="24">
        <v>0</v>
      </c>
      <c r="C26" s="43">
        <v>0</v>
      </c>
      <c r="D26" s="43">
        <v>150</v>
      </c>
      <c r="E26" s="40">
        <f t="shared" si="2"/>
        <v>-150</v>
      </c>
    </row>
    <row r="27" spans="1:5">
      <c r="A27" s="26" t="s">
        <v>21</v>
      </c>
      <c r="B27" s="24">
        <v>0</v>
      </c>
      <c r="C27" s="43">
        <v>0</v>
      </c>
      <c r="D27" s="43">
        <v>0</v>
      </c>
      <c r="E27" s="40">
        <f t="shared" si="2"/>
        <v>0</v>
      </c>
    </row>
    <row r="28" spans="1:5">
      <c r="A28" s="26" t="s">
        <v>22</v>
      </c>
      <c r="B28" s="24">
        <v>0</v>
      </c>
      <c r="C28" s="43">
        <v>0</v>
      </c>
      <c r="D28" s="43">
        <v>1326</v>
      </c>
      <c r="E28" s="40">
        <f t="shared" si="2"/>
        <v>-1326</v>
      </c>
    </row>
    <row r="29" spans="1:5">
      <c r="A29" s="26" t="s">
        <v>23</v>
      </c>
      <c r="B29" s="24">
        <v>0</v>
      </c>
      <c r="C29" s="43">
        <v>0</v>
      </c>
      <c r="D29" s="43">
        <v>5610</v>
      </c>
      <c r="E29" s="40">
        <f t="shared" si="2"/>
        <v>-5610</v>
      </c>
    </row>
    <row r="30" spans="1:5">
      <c r="A30" s="26" t="s">
        <v>135</v>
      </c>
      <c r="B30" s="24">
        <v>0</v>
      </c>
      <c r="C30" s="43">
        <v>0</v>
      </c>
      <c r="D30" s="43">
        <v>50</v>
      </c>
      <c r="E30" s="40">
        <f t="shared" ref="E30" si="3">SUM(C30-D30)</f>
        <v>-50</v>
      </c>
    </row>
    <row r="31" spans="1:5">
      <c r="A31" s="26" t="s">
        <v>24</v>
      </c>
      <c r="B31" s="24">
        <v>0</v>
      </c>
      <c r="C31" s="43">
        <v>0</v>
      </c>
      <c r="D31" s="43">
        <v>1050</v>
      </c>
      <c r="E31" s="40">
        <f t="shared" si="2"/>
        <v>-1050</v>
      </c>
    </row>
    <row r="32" spans="1:5">
      <c r="A32" s="26" t="s">
        <v>25</v>
      </c>
      <c r="B32" s="24">
        <v>0</v>
      </c>
      <c r="C32" s="43">
        <v>0</v>
      </c>
      <c r="D32" s="43">
        <v>0</v>
      </c>
      <c r="E32" s="40">
        <f t="shared" si="2"/>
        <v>0</v>
      </c>
    </row>
    <row r="33" spans="1:5">
      <c r="A33" s="26" t="s">
        <v>26</v>
      </c>
      <c r="B33" s="24">
        <v>0</v>
      </c>
      <c r="C33" s="43">
        <v>0</v>
      </c>
      <c r="D33" s="43">
        <v>0</v>
      </c>
      <c r="E33" s="40">
        <f t="shared" si="2"/>
        <v>0</v>
      </c>
    </row>
    <row r="34" spans="1:5">
      <c r="A34" s="26" t="s">
        <v>28</v>
      </c>
      <c r="B34" s="24">
        <v>0</v>
      </c>
      <c r="C34" s="43">
        <v>0</v>
      </c>
      <c r="D34" s="43">
        <v>0</v>
      </c>
      <c r="E34" s="40">
        <f t="shared" si="2"/>
        <v>0</v>
      </c>
    </row>
    <row r="35" spans="1:5">
      <c r="A35" s="26" t="s">
        <v>29</v>
      </c>
      <c r="B35" s="24">
        <v>0</v>
      </c>
      <c r="C35" s="43">
        <v>0</v>
      </c>
      <c r="D35" s="43">
        <v>130</v>
      </c>
      <c r="E35" s="40">
        <f t="shared" si="2"/>
        <v>-130</v>
      </c>
    </row>
    <row r="36" spans="1:5">
      <c r="A36" s="26" t="s">
        <v>30</v>
      </c>
      <c r="B36" s="24">
        <v>0</v>
      </c>
      <c r="C36" s="43">
        <v>0</v>
      </c>
      <c r="D36" s="43">
        <v>32.5</v>
      </c>
      <c r="E36" s="40">
        <f t="shared" si="2"/>
        <v>-32.5</v>
      </c>
    </row>
    <row r="37" spans="1:5">
      <c r="A37" s="26" t="s">
        <v>31</v>
      </c>
      <c r="B37" s="24">
        <v>0</v>
      </c>
      <c r="C37" s="43">
        <v>0</v>
      </c>
      <c r="D37" s="43">
        <v>550</v>
      </c>
      <c r="E37" s="40">
        <f t="shared" si="2"/>
        <v>-550</v>
      </c>
    </row>
    <row r="38" spans="1:5">
      <c r="A38" s="26" t="s">
        <v>32</v>
      </c>
      <c r="B38" s="24">
        <v>0</v>
      </c>
      <c r="C38" s="43">
        <v>0</v>
      </c>
      <c r="D38" s="43">
        <v>137.5</v>
      </c>
      <c r="E38" s="40">
        <f t="shared" si="2"/>
        <v>-137.5</v>
      </c>
    </row>
    <row r="39" spans="1:5">
      <c r="A39" s="26" t="s">
        <v>33</v>
      </c>
      <c r="B39" s="24">
        <v>0</v>
      </c>
      <c r="C39" s="43">
        <v>0</v>
      </c>
      <c r="D39" s="43">
        <v>120</v>
      </c>
      <c r="E39" s="40">
        <f t="shared" si="2"/>
        <v>-120</v>
      </c>
    </row>
    <row r="40" spans="1:5">
      <c r="A40" s="26" t="s">
        <v>34</v>
      </c>
      <c r="B40" s="24">
        <v>0</v>
      </c>
      <c r="C40" s="43">
        <v>0</v>
      </c>
      <c r="D40" s="43">
        <v>180</v>
      </c>
      <c r="E40" s="40">
        <f t="shared" si="2"/>
        <v>-180</v>
      </c>
    </row>
    <row r="41" spans="1:5">
      <c r="A41" s="26" t="s">
        <v>35</v>
      </c>
      <c r="B41" s="24">
        <v>0</v>
      </c>
      <c r="C41" s="43">
        <v>0</v>
      </c>
      <c r="D41" s="43">
        <v>150</v>
      </c>
      <c r="E41" s="40">
        <f t="shared" si="2"/>
        <v>-150</v>
      </c>
    </row>
    <row r="42" spans="1:5">
      <c r="A42" s="26" t="s">
        <v>132</v>
      </c>
      <c r="B42" s="24">
        <v>0</v>
      </c>
      <c r="C42" s="43">
        <v>0</v>
      </c>
      <c r="D42" s="43">
        <v>640</v>
      </c>
      <c r="E42" s="40">
        <f t="shared" ref="E42" si="4">SUM(C42-D42)</f>
        <v>-640</v>
      </c>
    </row>
    <row r="43" spans="1:5">
      <c r="A43" s="26" t="s">
        <v>36</v>
      </c>
      <c r="B43" s="24">
        <v>0</v>
      </c>
      <c r="C43" s="43">
        <v>0</v>
      </c>
      <c r="D43" s="43">
        <v>84</v>
      </c>
      <c r="E43" s="40">
        <f t="shared" si="2"/>
        <v>-84</v>
      </c>
    </row>
    <row r="44" spans="1:5">
      <c r="A44" s="26" t="s">
        <v>100</v>
      </c>
      <c r="B44" s="24">
        <v>0</v>
      </c>
      <c r="C44" s="43">
        <v>0</v>
      </c>
      <c r="D44" s="43">
        <v>75</v>
      </c>
      <c r="E44" s="40">
        <f t="shared" si="2"/>
        <v>-75</v>
      </c>
    </row>
    <row r="45" spans="1:5">
      <c r="A45" s="26" t="s">
        <v>49</v>
      </c>
      <c r="B45" s="24">
        <v>0</v>
      </c>
      <c r="C45" s="43">
        <v>0</v>
      </c>
      <c r="D45" s="43">
        <v>75</v>
      </c>
      <c r="E45" s="40">
        <f t="shared" si="2"/>
        <v>-75</v>
      </c>
    </row>
    <row r="46" spans="1:5">
      <c r="A46" s="26" t="s">
        <v>37</v>
      </c>
      <c r="B46" s="24">
        <v>0</v>
      </c>
      <c r="C46" s="43">
        <v>0</v>
      </c>
      <c r="D46" s="43">
        <v>1176</v>
      </c>
      <c r="E46" s="40">
        <f t="shared" si="2"/>
        <v>-1176</v>
      </c>
    </row>
    <row r="47" spans="1:5" s="62" customFormat="1">
      <c r="A47" s="27" t="s">
        <v>38</v>
      </c>
      <c r="B47" s="59">
        <f>SUM(B25:B46)</f>
        <v>0</v>
      </c>
      <c r="C47" s="59">
        <f>SUM(C25:C46)</f>
        <v>0</v>
      </c>
      <c r="D47" s="59">
        <f>IF(SUM(D25:D46),SUM(D25:D46),"")</f>
        <v>11786</v>
      </c>
      <c r="E47" s="60">
        <f t="shared" si="2"/>
        <v>-11786</v>
      </c>
    </row>
    <row r="48" spans="1:5">
      <c r="A48" s="27" t="s">
        <v>39</v>
      </c>
      <c r="B48" s="65"/>
      <c r="C48" s="44"/>
      <c r="D48" s="44">
        <f>IF(D8,D47/D8,"")</f>
        <v>0.76265044648634661</v>
      </c>
      <c r="E48" s="44"/>
    </row>
    <row r="49" spans="1:5">
      <c r="A49" s="27"/>
      <c r="B49" s="65"/>
      <c r="C49" s="44"/>
      <c r="D49" s="44"/>
      <c r="E49" s="44"/>
    </row>
    <row r="50" spans="1:5">
      <c r="A50" s="29" t="s">
        <v>40</v>
      </c>
      <c r="B50" s="66"/>
      <c r="C50" s="45"/>
      <c r="D50" s="45"/>
      <c r="E50" s="45"/>
    </row>
    <row r="51" spans="1:5">
      <c r="A51" s="26" t="s">
        <v>41</v>
      </c>
      <c r="B51" s="24">
        <v>0</v>
      </c>
      <c r="C51" s="43">
        <v>0</v>
      </c>
      <c r="D51" s="43">
        <v>100</v>
      </c>
      <c r="E51" s="40">
        <f t="shared" ref="E51:E60" si="5">SUM(C51-D51)</f>
        <v>-100</v>
      </c>
    </row>
    <row r="52" spans="1:5">
      <c r="A52" s="26" t="s">
        <v>42</v>
      </c>
      <c r="B52" s="24">
        <v>0</v>
      </c>
      <c r="C52" s="43">
        <v>0</v>
      </c>
      <c r="D52" s="43">
        <v>300</v>
      </c>
      <c r="E52" s="40">
        <f t="shared" si="5"/>
        <v>-300</v>
      </c>
    </row>
    <row r="53" spans="1:5">
      <c r="A53" s="26" t="s">
        <v>43</v>
      </c>
      <c r="B53" s="24">
        <v>0</v>
      </c>
      <c r="C53" s="43">
        <v>0</v>
      </c>
      <c r="D53" s="43">
        <v>100</v>
      </c>
      <c r="E53" s="40">
        <f t="shared" si="5"/>
        <v>-100</v>
      </c>
    </row>
    <row r="54" spans="1:5">
      <c r="A54" s="26" t="s">
        <v>44</v>
      </c>
      <c r="B54" s="24">
        <v>0</v>
      </c>
      <c r="C54" s="43">
        <v>0</v>
      </c>
      <c r="D54" s="43">
        <v>100</v>
      </c>
      <c r="E54" s="40">
        <f t="shared" si="5"/>
        <v>-100</v>
      </c>
    </row>
    <row r="55" spans="1:5">
      <c r="A55" s="26" t="s">
        <v>21</v>
      </c>
      <c r="B55" s="24">
        <v>0</v>
      </c>
      <c r="C55" s="43">
        <v>0</v>
      </c>
      <c r="D55" s="43">
        <v>0</v>
      </c>
      <c r="E55" s="40">
        <f t="shared" si="5"/>
        <v>0</v>
      </c>
    </row>
    <row r="56" spans="1:5">
      <c r="A56" s="26" t="s">
        <v>45</v>
      </c>
      <c r="B56" s="24">
        <v>0</v>
      </c>
      <c r="C56" s="43">
        <v>0</v>
      </c>
      <c r="D56" s="43">
        <v>300</v>
      </c>
      <c r="E56" s="40">
        <f t="shared" si="5"/>
        <v>-300</v>
      </c>
    </row>
    <row r="57" spans="1:5">
      <c r="A57" s="26" t="s">
        <v>46</v>
      </c>
      <c r="B57" s="24">
        <v>0</v>
      </c>
      <c r="C57" s="43">
        <v>0</v>
      </c>
      <c r="D57" s="43">
        <v>100</v>
      </c>
      <c r="E57" s="40">
        <f t="shared" si="5"/>
        <v>-100</v>
      </c>
    </row>
    <row r="58" spans="1:5">
      <c r="A58" s="26" t="s">
        <v>47</v>
      </c>
      <c r="B58" s="24">
        <v>0</v>
      </c>
      <c r="C58" s="43">
        <v>0</v>
      </c>
      <c r="D58" s="43">
        <v>100</v>
      </c>
      <c r="E58" s="40">
        <f t="shared" si="5"/>
        <v>-100</v>
      </c>
    </row>
    <row r="59" spans="1:5">
      <c r="A59" s="26" t="s">
        <v>48</v>
      </c>
      <c r="B59" s="24">
        <v>0</v>
      </c>
      <c r="C59" s="43">
        <v>0</v>
      </c>
      <c r="D59" s="43">
        <v>100</v>
      </c>
      <c r="E59" s="40">
        <f t="shared" si="5"/>
        <v>-100</v>
      </c>
    </row>
    <row r="60" spans="1:5" s="62" customFormat="1">
      <c r="A60" s="27" t="s">
        <v>50</v>
      </c>
      <c r="B60" s="59">
        <f>SUM(B51:B59)</f>
        <v>0</v>
      </c>
      <c r="C60" s="59">
        <f>SUM(C51:C59)</f>
        <v>0</v>
      </c>
      <c r="D60" s="59">
        <f>IF(SUM(D51:D59),SUM(D51:D59),"")</f>
        <v>1200</v>
      </c>
      <c r="E60" s="60">
        <f t="shared" si="5"/>
        <v>-1200</v>
      </c>
    </row>
    <row r="61" spans="1:5">
      <c r="A61" s="27" t="s">
        <v>39</v>
      </c>
      <c r="B61" s="65"/>
      <c r="C61" s="44" t="str">
        <f>IF(C8,C60/C8,"")</f>
        <v/>
      </c>
      <c r="D61" s="44">
        <f>IF(D8,D60/D8,"")</f>
        <v>7.7649799404684874E-2</v>
      </c>
      <c r="E61" s="44"/>
    </row>
    <row r="62" spans="1:5">
      <c r="A62" s="27"/>
      <c r="B62" s="65"/>
      <c r="C62" s="44"/>
      <c r="D62" s="44"/>
      <c r="E62" s="44"/>
    </row>
    <row r="63" spans="1:5">
      <c r="A63" s="29" t="s">
        <v>51</v>
      </c>
      <c r="B63" s="66"/>
      <c r="C63" s="45"/>
      <c r="D63" s="45"/>
      <c r="E63" s="45"/>
    </row>
    <row r="64" spans="1:5">
      <c r="A64" s="26" t="s">
        <v>52</v>
      </c>
      <c r="B64" s="24">
        <v>0</v>
      </c>
      <c r="C64" s="43">
        <v>0</v>
      </c>
      <c r="D64" s="43">
        <v>0</v>
      </c>
      <c r="E64" s="40">
        <f t="shared" ref="E64:E71" si="6">SUM(C64-D64)</f>
        <v>0</v>
      </c>
    </row>
    <row r="65" spans="1:5">
      <c r="A65" s="26" t="s">
        <v>53</v>
      </c>
      <c r="B65" s="24">
        <v>0</v>
      </c>
      <c r="C65" s="43">
        <v>0</v>
      </c>
      <c r="D65" s="43">
        <v>250</v>
      </c>
      <c r="E65" s="40">
        <f t="shared" si="6"/>
        <v>-250</v>
      </c>
    </row>
    <row r="66" spans="1:5">
      <c r="A66" s="26" t="s">
        <v>21</v>
      </c>
      <c r="B66" s="24">
        <v>0</v>
      </c>
      <c r="C66" s="43">
        <v>0</v>
      </c>
      <c r="D66" s="43">
        <v>0</v>
      </c>
      <c r="E66" s="40">
        <f t="shared" si="6"/>
        <v>0</v>
      </c>
    </row>
    <row r="67" spans="1:5">
      <c r="A67" s="26" t="s">
        <v>54</v>
      </c>
      <c r="B67" s="24">
        <v>0</v>
      </c>
      <c r="C67" s="43">
        <v>0</v>
      </c>
      <c r="D67" s="43">
        <v>200</v>
      </c>
      <c r="E67" s="40">
        <f t="shared" si="6"/>
        <v>-200</v>
      </c>
    </row>
    <row r="68" spans="1:5">
      <c r="A68" s="26" t="s">
        <v>55</v>
      </c>
      <c r="B68" s="24">
        <v>0</v>
      </c>
      <c r="C68" s="43">
        <v>0</v>
      </c>
      <c r="D68" s="43">
        <v>0</v>
      </c>
      <c r="E68" s="40">
        <f t="shared" si="6"/>
        <v>0</v>
      </c>
    </row>
    <row r="69" spans="1:5">
      <c r="A69" s="26" t="s">
        <v>56</v>
      </c>
      <c r="B69" s="24">
        <v>0</v>
      </c>
      <c r="C69" s="43">
        <v>0</v>
      </c>
      <c r="D69" s="43">
        <v>1093</v>
      </c>
      <c r="E69" s="40">
        <f t="shared" si="6"/>
        <v>-1093</v>
      </c>
    </row>
    <row r="70" spans="1:5">
      <c r="A70" s="26" t="s">
        <v>57</v>
      </c>
      <c r="B70" s="24">
        <v>0</v>
      </c>
      <c r="C70" s="43">
        <v>0</v>
      </c>
      <c r="D70" s="43">
        <v>175</v>
      </c>
      <c r="E70" s="40">
        <f t="shared" si="6"/>
        <v>-175</v>
      </c>
    </row>
    <row r="71" spans="1:5" s="62" customFormat="1">
      <c r="A71" s="27" t="s">
        <v>58</v>
      </c>
      <c r="B71" s="59">
        <f>SUM(B64:B70)</f>
        <v>0</v>
      </c>
      <c r="C71" s="59">
        <f>SUM(C64:C70)</f>
        <v>0</v>
      </c>
      <c r="D71" s="59">
        <f>IF(SUM(D64:D70),SUM(D64:D70),"")</f>
        <v>1718</v>
      </c>
      <c r="E71" s="60">
        <f t="shared" si="6"/>
        <v>-1718</v>
      </c>
    </row>
    <row r="72" spans="1:5">
      <c r="A72" s="27" t="s">
        <v>39</v>
      </c>
      <c r="B72" s="65"/>
      <c r="C72" s="44" t="str">
        <f>IF(C8,C71/C8,"")</f>
        <v/>
      </c>
      <c r="D72" s="44">
        <f>IF(D8,D71/D8,"")</f>
        <v>0.1111686294810405</v>
      </c>
      <c r="E72" s="44"/>
    </row>
    <row r="73" spans="1:5">
      <c r="A73" s="27"/>
      <c r="B73" s="65"/>
      <c r="C73" s="44"/>
      <c r="D73" s="44"/>
      <c r="E73" s="44"/>
    </row>
    <row r="74" spans="1:5">
      <c r="A74" s="29" t="s">
        <v>59</v>
      </c>
      <c r="B74" s="66"/>
      <c r="C74" s="46"/>
      <c r="D74" s="46"/>
      <c r="E74" s="42"/>
    </row>
    <row r="75" spans="1:5">
      <c r="A75" s="26" t="s">
        <v>60</v>
      </c>
      <c r="B75" s="24">
        <v>0</v>
      </c>
      <c r="C75" s="43">
        <v>0</v>
      </c>
      <c r="D75" s="43">
        <v>75</v>
      </c>
      <c r="E75" s="40">
        <f t="shared" ref="E75:E85" si="7">SUM(C75-D75)</f>
        <v>-75</v>
      </c>
    </row>
    <row r="76" spans="1:5">
      <c r="A76" s="26" t="s">
        <v>61</v>
      </c>
      <c r="B76" s="24">
        <v>0</v>
      </c>
      <c r="C76" s="43">
        <v>0</v>
      </c>
      <c r="D76" s="43">
        <v>0</v>
      </c>
      <c r="E76" s="40">
        <f t="shared" si="7"/>
        <v>0</v>
      </c>
    </row>
    <row r="77" spans="1:5">
      <c r="A77" s="26" t="s">
        <v>62</v>
      </c>
      <c r="B77" s="24">
        <v>0</v>
      </c>
      <c r="C77" s="43">
        <v>0</v>
      </c>
      <c r="D77" s="43">
        <v>25</v>
      </c>
      <c r="E77" s="40">
        <f t="shared" si="7"/>
        <v>-25</v>
      </c>
    </row>
    <row r="78" spans="1:5">
      <c r="A78" s="26" t="s">
        <v>63</v>
      </c>
      <c r="B78" s="24">
        <v>0</v>
      </c>
      <c r="C78" s="43">
        <v>0</v>
      </c>
      <c r="D78" s="43">
        <v>75</v>
      </c>
      <c r="E78" s="40">
        <f t="shared" si="7"/>
        <v>-75</v>
      </c>
    </row>
    <row r="79" spans="1:5">
      <c r="A79" s="26" t="s">
        <v>64</v>
      </c>
      <c r="B79" s="24">
        <v>0</v>
      </c>
      <c r="C79" s="43">
        <v>0</v>
      </c>
      <c r="D79" s="43">
        <v>75</v>
      </c>
      <c r="E79" s="40">
        <f t="shared" si="7"/>
        <v>-75</v>
      </c>
    </row>
    <row r="80" spans="1:5">
      <c r="A80" s="26" t="s">
        <v>131</v>
      </c>
      <c r="B80" s="24">
        <v>0</v>
      </c>
      <c r="C80" s="43">
        <v>0</v>
      </c>
      <c r="D80" s="43">
        <v>180</v>
      </c>
      <c r="E80" s="40">
        <f t="shared" ref="E80" si="8">SUM(C80-D80)</f>
        <v>-180</v>
      </c>
    </row>
    <row r="81" spans="1:5">
      <c r="A81" s="26" t="s">
        <v>65</v>
      </c>
      <c r="B81" s="24">
        <v>0</v>
      </c>
      <c r="C81" s="43">
        <v>0</v>
      </c>
      <c r="D81" s="43"/>
      <c r="E81" s="40">
        <f t="shared" si="7"/>
        <v>0</v>
      </c>
    </row>
    <row r="82" spans="1:5">
      <c r="A82" s="26" t="s">
        <v>66</v>
      </c>
      <c r="B82" s="24">
        <v>0</v>
      </c>
      <c r="C82" s="43">
        <v>0</v>
      </c>
      <c r="D82" s="43">
        <v>70</v>
      </c>
      <c r="E82" s="40">
        <f t="shared" si="7"/>
        <v>-70</v>
      </c>
    </row>
    <row r="83" spans="1:5">
      <c r="A83" s="26" t="s">
        <v>67</v>
      </c>
      <c r="B83" s="24">
        <v>0</v>
      </c>
      <c r="C83" s="43">
        <v>0</v>
      </c>
      <c r="D83" s="43">
        <v>150</v>
      </c>
      <c r="E83" s="40">
        <f t="shared" si="7"/>
        <v>-150</v>
      </c>
    </row>
    <row r="84" spans="1:5">
      <c r="A84" s="26" t="s">
        <v>68</v>
      </c>
      <c r="B84" s="24">
        <v>0</v>
      </c>
      <c r="C84" s="43">
        <v>0</v>
      </c>
      <c r="D84" s="43">
        <v>100</v>
      </c>
      <c r="E84" s="40">
        <f t="shared" si="7"/>
        <v>-100</v>
      </c>
    </row>
    <row r="85" spans="1:5" s="62" customFormat="1">
      <c r="A85" s="27" t="s">
        <v>69</v>
      </c>
      <c r="B85" s="59">
        <f>SUM(B75:B84)</f>
        <v>0</v>
      </c>
      <c r="C85" s="59">
        <f>SUM(C75:C84)</f>
        <v>0</v>
      </c>
      <c r="D85" s="59">
        <f>IF(SUM(D75:D84),SUM(D75:D84),"")</f>
        <v>750</v>
      </c>
      <c r="E85" s="60">
        <f t="shared" si="7"/>
        <v>-750</v>
      </c>
    </row>
    <row r="86" spans="1:5">
      <c r="A86" s="27" t="s">
        <v>39</v>
      </c>
      <c r="B86" s="65"/>
      <c r="C86" s="47" t="str">
        <f>IF(C8,C85/C8,"")</f>
        <v/>
      </c>
      <c r="D86" s="44">
        <f>IF(D8,D85/D8,"")</f>
        <v>4.8531124627928045E-2</v>
      </c>
      <c r="E86" s="47"/>
    </row>
    <row r="87" spans="1:5" s="62" customFormat="1">
      <c r="A87" s="27" t="s">
        <v>105</v>
      </c>
      <c r="B87" s="71">
        <f>SUM(B47+B60+B71+B85)</f>
        <v>0</v>
      </c>
      <c r="C87" s="71">
        <f t="shared" ref="C87:E87" si="9">SUM(C47+C60+C71+C85)</f>
        <v>0</v>
      </c>
      <c r="D87" s="71">
        <f t="shared" si="9"/>
        <v>15454</v>
      </c>
      <c r="E87" s="71">
        <f t="shared" si="9"/>
        <v>-15454</v>
      </c>
    </row>
    <row r="88" spans="1:5">
      <c r="B88" s="67"/>
    </row>
    <row r="89" spans="1:5">
      <c r="A89" s="30" t="s">
        <v>70</v>
      </c>
      <c r="B89" s="68"/>
      <c r="C89" s="11"/>
    </row>
    <row r="90" spans="1:5">
      <c r="A90" s="31" t="s">
        <v>71</v>
      </c>
      <c r="B90" s="31"/>
      <c r="C90" s="12">
        <f>SUM(F90:L90)</f>
        <v>0</v>
      </c>
    </row>
    <row r="91" spans="1:5">
      <c r="A91" s="31" t="s">
        <v>72</v>
      </c>
      <c r="B91" s="31"/>
      <c r="C91" s="12">
        <f>SUM(F91:L91)</f>
        <v>0</v>
      </c>
    </row>
    <row r="92" spans="1:5">
      <c r="A92" s="31" t="s">
        <v>73</v>
      </c>
      <c r="B92" s="31"/>
      <c r="C92" s="12">
        <f>SUM(F92:L92)</f>
        <v>0</v>
      </c>
    </row>
    <row r="93" spans="1:5">
      <c r="A93" s="31" t="s">
        <v>74</v>
      </c>
      <c r="B93" s="31"/>
      <c r="C93" s="12">
        <f>SUM(F93:L93)</f>
        <v>0</v>
      </c>
    </row>
    <row r="94" spans="1:5">
      <c r="A94" s="32" t="s">
        <v>75</v>
      </c>
      <c r="B94" s="25">
        <f t="shared" ref="B94:C94" si="10">SUM(B90:B93)</f>
        <v>0</v>
      </c>
      <c r="C94" s="25">
        <f t="shared" si="10"/>
        <v>0</v>
      </c>
    </row>
    <row r="95" spans="1:5">
      <c r="A95" s="33"/>
      <c r="B95" s="33"/>
      <c r="C95" s="11"/>
    </row>
    <row r="96" spans="1:5" ht="15.75" thickBot="1">
      <c r="A96" s="56" t="s">
        <v>76</v>
      </c>
      <c r="B96" s="57">
        <f>B21-B87+B94</f>
        <v>0</v>
      </c>
      <c r="C96" s="57">
        <f>C21-C87+C94</f>
        <v>0</v>
      </c>
    </row>
    <row r="97" spans="1:4">
      <c r="A97" s="34"/>
      <c r="B97" s="34"/>
      <c r="C97" s="49"/>
    </row>
    <row r="98" spans="1:4">
      <c r="A98" s="32" t="s">
        <v>77</v>
      </c>
      <c r="B98" s="32"/>
      <c r="C98" s="15"/>
    </row>
    <row r="99" spans="1:4">
      <c r="A99" s="32" t="s">
        <v>78</v>
      </c>
      <c r="B99" s="32"/>
      <c r="C99" s="15">
        <f>SUM(C96:C98)</f>
        <v>0</v>
      </c>
    </row>
    <row r="100" spans="1:4">
      <c r="A100" s="35"/>
      <c r="B100" s="35"/>
      <c r="C100" s="50"/>
      <c r="D100" s="51"/>
    </row>
  </sheetData>
  <phoneticPr fontId="20" type="noConversion"/>
  <pageMargins left="0.45" right="0.45" top="0.75" bottom="0.75" header="0.3" footer="0.3"/>
  <pageSetup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E7" sqref="E7"/>
    </sheetView>
  </sheetViews>
  <sheetFormatPr defaultColWidth="8.85546875" defaultRowHeight="11.25"/>
  <cols>
    <col min="1" max="1" width="8.85546875" style="17"/>
    <col min="2" max="2" width="41.28515625" style="17" customWidth="1"/>
    <col min="3" max="3" width="20.7109375" style="17" customWidth="1"/>
    <col min="4" max="4" width="12.42578125" style="72" customWidth="1"/>
    <col min="5" max="16384" width="8.85546875" style="17"/>
  </cols>
  <sheetData>
    <row r="1" spans="1:17" ht="14.1" customHeight="1">
      <c r="A1" s="16"/>
      <c r="B1" s="76" t="s">
        <v>114</v>
      </c>
      <c r="D1" s="77">
        <v>43256</v>
      </c>
      <c r="G1" s="18"/>
      <c r="H1" s="18"/>
      <c r="I1" s="18"/>
      <c r="J1" s="18"/>
      <c r="L1" s="18"/>
    </row>
    <row r="2" spans="1:17" ht="14.1" customHeight="1">
      <c r="A2" s="16"/>
      <c r="G2" s="18"/>
      <c r="H2" s="18"/>
      <c r="I2" s="18"/>
      <c r="J2" s="18"/>
      <c r="L2" s="18"/>
    </row>
    <row r="3" spans="1:17" ht="14.1" customHeight="1">
      <c r="A3" s="78" t="s">
        <v>93</v>
      </c>
      <c r="B3" s="79"/>
      <c r="C3" s="80" t="s">
        <v>79</v>
      </c>
      <c r="D3" s="81"/>
      <c r="G3" s="18"/>
      <c r="H3" s="18"/>
      <c r="I3" s="18"/>
      <c r="J3" s="18"/>
      <c r="L3" s="18"/>
    </row>
    <row r="4" spans="1:17" ht="14.1" customHeight="1">
      <c r="A4" s="78"/>
      <c r="B4" s="79"/>
      <c r="C4" s="82" t="s">
        <v>81</v>
      </c>
      <c r="D4" s="83"/>
      <c r="E4" s="16"/>
      <c r="F4" s="16"/>
      <c r="G4" s="16"/>
      <c r="H4" s="16"/>
      <c r="I4" s="16"/>
    </row>
    <row r="5" spans="1:17" ht="14.1" customHeight="1">
      <c r="A5" s="78"/>
      <c r="B5" s="84" t="s">
        <v>80</v>
      </c>
      <c r="C5" s="85"/>
      <c r="D5" s="86"/>
      <c r="E5" s="19"/>
      <c r="G5" s="19"/>
      <c r="H5" s="18"/>
      <c r="I5" s="19"/>
      <c r="J5" s="18"/>
      <c r="L5" s="19"/>
    </row>
    <row r="6" spans="1:17" ht="14.1" customHeight="1">
      <c r="A6" s="78"/>
      <c r="B6" s="79" t="s">
        <v>94</v>
      </c>
      <c r="C6" s="85"/>
      <c r="D6" s="86"/>
      <c r="E6" s="19"/>
      <c r="G6" s="19"/>
      <c r="H6" s="18"/>
      <c r="I6" s="19"/>
      <c r="J6" s="18"/>
      <c r="L6" s="19"/>
    </row>
    <row r="7" spans="1:17" ht="14.1" customHeight="1">
      <c r="A7" s="78"/>
      <c r="B7" s="79" t="s">
        <v>95</v>
      </c>
      <c r="C7" s="87">
        <v>48000</v>
      </c>
      <c r="D7" s="86"/>
      <c r="E7" s="19"/>
      <c r="G7" s="19"/>
      <c r="H7" s="18"/>
      <c r="I7" s="19"/>
      <c r="J7" s="18"/>
      <c r="L7" s="19"/>
    </row>
    <row r="8" spans="1:17" ht="14.1" customHeight="1">
      <c r="A8" s="78"/>
      <c r="B8" s="88" t="s">
        <v>82</v>
      </c>
      <c r="C8" s="87">
        <v>0</v>
      </c>
      <c r="D8" s="89"/>
      <c r="E8" s="20"/>
      <c r="F8" s="20"/>
      <c r="G8" s="20"/>
      <c r="H8" s="20"/>
      <c r="I8" s="20"/>
      <c r="J8" s="20"/>
      <c r="K8" s="20"/>
      <c r="L8" s="20"/>
    </row>
    <row r="9" spans="1:17" ht="14.1" customHeight="1">
      <c r="A9" s="78"/>
      <c r="B9" s="88" t="s">
        <v>83</v>
      </c>
      <c r="C9" s="87">
        <v>0</v>
      </c>
      <c r="D9" s="86"/>
      <c r="E9" s="19"/>
      <c r="F9" s="19"/>
      <c r="G9" s="19"/>
      <c r="H9" s="19"/>
      <c r="I9" s="19"/>
      <c r="J9" s="19"/>
      <c r="K9" s="19"/>
      <c r="L9" s="19"/>
    </row>
    <row r="10" spans="1:17" ht="14.1" customHeight="1">
      <c r="A10" s="78"/>
      <c r="B10" s="88" t="s">
        <v>84</v>
      </c>
      <c r="C10" s="90"/>
      <c r="D10" s="86"/>
      <c r="E10" s="19"/>
      <c r="F10" s="19"/>
      <c r="G10" s="19"/>
      <c r="H10" s="19"/>
      <c r="I10" s="19"/>
      <c r="J10" s="19"/>
      <c r="K10" s="19"/>
      <c r="L10" s="19"/>
    </row>
    <row r="11" spans="1:17" s="103" customFormat="1" ht="14.1" customHeight="1">
      <c r="A11" s="76"/>
      <c r="B11" s="101" t="s">
        <v>85</v>
      </c>
      <c r="C11" s="102">
        <f>SUM(C5:C10)</f>
        <v>48000</v>
      </c>
      <c r="D11" s="89"/>
      <c r="E11" s="20"/>
      <c r="F11" s="20"/>
      <c r="G11" s="20"/>
      <c r="H11" s="20"/>
      <c r="I11" s="20"/>
      <c r="J11" s="20"/>
      <c r="K11" s="20"/>
      <c r="L11" s="20"/>
    </row>
    <row r="12" spans="1:17" ht="14.1" customHeight="1">
      <c r="A12" s="91"/>
      <c r="B12" s="93"/>
      <c r="C12" s="92"/>
      <c r="D12" s="86"/>
      <c r="E12" s="19"/>
      <c r="F12" s="19"/>
      <c r="G12" s="19"/>
      <c r="H12" s="19"/>
      <c r="I12" s="19"/>
      <c r="J12" s="19"/>
      <c r="K12" s="19"/>
      <c r="L12" s="19"/>
    </row>
    <row r="13" spans="1:17" ht="14.1" customHeight="1">
      <c r="A13" s="91"/>
      <c r="B13" s="94" t="s">
        <v>86</v>
      </c>
      <c r="C13" s="92"/>
      <c r="D13" s="86"/>
      <c r="E13" s="19"/>
      <c r="F13" s="19"/>
      <c r="G13" s="19"/>
      <c r="H13" s="19"/>
      <c r="I13" s="19"/>
      <c r="J13" s="19"/>
      <c r="K13" s="19"/>
      <c r="L13" s="19"/>
    </row>
    <row r="14" spans="1:17" ht="14.1" customHeight="1">
      <c r="A14" s="91"/>
      <c r="B14" s="95" t="s">
        <v>110</v>
      </c>
      <c r="C14" s="92"/>
      <c r="D14" s="86">
        <f t="shared" ref="D14:D32" si="0">SUM(C14/$C$11)</f>
        <v>0</v>
      </c>
      <c r="E14" s="19"/>
      <c r="F14" s="19"/>
      <c r="G14" s="19"/>
      <c r="H14" s="19"/>
      <c r="I14" s="19"/>
      <c r="J14" s="19"/>
      <c r="K14" s="19"/>
      <c r="L14" s="19"/>
    </row>
    <row r="15" spans="1:17" ht="14.1" customHeight="1">
      <c r="A15" s="91"/>
      <c r="B15" s="95" t="s">
        <v>123</v>
      </c>
      <c r="C15" s="92">
        <v>0</v>
      </c>
      <c r="D15" s="86">
        <f t="shared" si="0"/>
        <v>0</v>
      </c>
      <c r="E15" s="19"/>
      <c r="F15" s="19"/>
      <c r="G15" s="19"/>
      <c r="H15" s="19"/>
      <c r="I15" s="19"/>
      <c r="J15" s="19"/>
      <c r="K15" s="19"/>
      <c r="L15" s="19"/>
    </row>
    <row r="16" spans="1:17" ht="14.1" customHeight="1">
      <c r="A16" s="91"/>
      <c r="B16" s="95" t="s">
        <v>115</v>
      </c>
      <c r="C16" s="92">
        <v>0</v>
      </c>
      <c r="D16" s="86">
        <f t="shared" si="0"/>
        <v>0</v>
      </c>
      <c r="E16" s="19"/>
      <c r="F16" s="19"/>
      <c r="G16" s="19"/>
      <c r="H16" s="19"/>
      <c r="I16" s="19"/>
      <c r="J16" s="19"/>
      <c r="K16" s="19"/>
      <c r="L16" s="19"/>
      <c r="M16" s="18"/>
      <c r="N16" s="18"/>
      <c r="O16" s="18"/>
      <c r="P16" s="18"/>
      <c r="Q16" s="18"/>
    </row>
    <row r="17" spans="1:17" ht="14.1" customHeight="1">
      <c r="A17" s="91"/>
      <c r="B17" s="95" t="s">
        <v>96</v>
      </c>
      <c r="C17" s="92">
        <v>0</v>
      </c>
      <c r="D17" s="86">
        <f t="shared" si="0"/>
        <v>0</v>
      </c>
      <c r="E17" s="19"/>
      <c r="F17" s="19"/>
      <c r="G17" s="19"/>
      <c r="H17" s="19"/>
      <c r="I17" s="19"/>
      <c r="J17" s="19"/>
      <c r="K17" s="19"/>
      <c r="L17" s="19"/>
      <c r="M17" s="18"/>
      <c r="N17" s="18"/>
      <c r="O17" s="18"/>
      <c r="P17" s="18"/>
      <c r="Q17" s="18"/>
    </row>
    <row r="18" spans="1:17" ht="14.1" customHeight="1">
      <c r="A18" s="91"/>
      <c r="B18" s="95" t="s">
        <v>120</v>
      </c>
      <c r="C18" s="92">
        <v>0</v>
      </c>
      <c r="D18" s="86">
        <f t="shared" si="0"/>
        <v>0</v>
      </c>
      <c r="E18" s="19"/>
      <c r="F18" s="19"/>
      <c r="G18" s="19"/>
      <c r="H18" s="19"/>
      <c r="I18" s="19"/>
      <c r="J18" s="19"/>
      <c r="K18" s="19"/>
      <c r="L18" s="19"/>
      <c r="M18" s="21"/>
      <c r="N18" s="21"/>
      <c r="O18" s="21"/>
      <c r="P18" s="21"/>
      <c r="Q18" s="21"/>
    </row>
    <row r="19" spans="1:17" ht="14.1" customHeight="1">
      <c r="A19" s="91"/>
      <c r="B19" s="95" t="s">
        <v>87</v>
      </c>
      <c r="C19" s="92">
        <v>0</v>
      </c>
      <c r="D19" s="86">
        <f t="shared" si="0"/>
        <v>0</v>
      </c>
      <c r="E19" s="19"/>
      <c r="F19" s="19"/>
      <c r="G19" s="19"/>
      <c r="H19" s="19"/>
      <c r="I19" s="19"/>
      <c r="J19" s="19"/>
      <c r="K19" s="19"/>
      <c r="L19" s="19"/>
      <c r="M19" s="21"/>
      <c r="N19" s="21"/>
      <c r="O19" s="21"/>
      <c r="P19" s="21"/>
      <c r="Q19" s="21"/>
    </row>
    <row r="20" spans="1:17" ht="14.1" customHeight="1">
      <c r="A20" s="96"/>
      <c r="B20" s="95" t="s">
        <v>119</v>
      </c>
      <c r="C20" s="92">
        <v>0</v>
      </c>
      <c r="D20" s="86">
        <f t="shared" si="0"/>
        <v>0</v>
      </c>
      <c r="E20" s="19"/>
      <c r="F20" s="19"/>
      <c r="G20" s="19"/>
      <c r="H20" s="19"/>
      <c r="I20" s="19"/>
      <c r="J20" s="19"/>
      <c r="K20" s="19"/>
      <c r="L20" s="19"/>
      <c r="M20" s="21"/>
      <c r="N20" s="21"/>
      <c r="O20" s="21"/>
      <c r="P20" s="21"/>
      <c r="Q20" s="21"/>
    </row>
    <row r="21" spans="1:17" ht="14.1" customHeight="1">
      <c r="A21" s="96"/>
      <c r="B21" s="95" t="s">
        <v>116</v>
      </c>
      <c r="C21" s="92">
        <v>0</v>
      </c>
      <c r="D21" s="86">
        <f t="shared" si="0"/>
        <v>0</v>
      </c>
      <c r="E21" s="19"/>
      <c r="F21" s="19"/>
      <c r="G21" s="19"/>
      <c r="H21" s="19"/>
      <c r="I21" s="19"/>
      <c r="J21" s="19"/>
      <c r="K21" s="19"/>
      <c r="L21" s="19"/>
      <c r="M21" s="18"/>
      <c r="N21" s="18"/>
      <c r="O21" s="18"/>
      <c r="P21" s="18"/>
      <c r="Q21" s="18"/>
    </row>
    <row r="22" spans="1:17" ht="14.1" customHeight="1">
      <c r="A22" s="96"/>
      <c r="B22" s="95" t="s">
        <v>97</v>
      </c>
      <c r="C22" s="92">
        <v>0</v>
      </c>
      <c r="D22" s="86">
        <f t="shared" si="0"/>
        <v>0</v>
      </c>
      <c r="E22" s="19"/>
      <c r="F22" s="19"/>
      <c r="G22" s="19"/>
      <c r="H22" s="19"/>
      <c r="I22" s="19"/>
      <c r="J22" s="19"/>
      <c r="K22" s="19"/>
      <c r="L22" s="19"/>
      <c r="M22" s="18"/>
      <c r="N22" s="18"/>
      <c r="O22" s="18"/>
      <c r="P22" s="18"/>
      <c r="Q22" s="18"/>
    </row>
    <row r="23" spans="1:17" ht="14.1" customHeight="1">
      <c r="A23" s="96"/>
      <c r="B23" s="95" t="s">
        <v>118</v>
      </c>
      <c r="C23" s="92">
        <v>0</v>
      </c>
      <c r="D23" s="86">
        <f t="shared" si="0"/>
        <v>0</v>
      </c>
      <c r="E23" s="19"/>
      <c r="F23" s="19"/>
      <c r="G23" s="19"/>
      <c r="H23" s="19"/>
      <c r="I23" s="19"/>
      <c r="J23" s="19"/>
      <c r="K23" s="19"/>
      <c r="L23" s="19"/>
      <c r="M23" s="18"/>
      <c r="N23" s="18"/>
      <c r="O23" s="18"/>
      <c r="P23" s="18"/>
      <c r="Q23" s="18"/>
    </row>
    <row r="24" spans="1:17" ht="14.1" customHeight="1">
      <c r="A24" s="96"/>
      <c r="B24" s="95" t="s">
        <v>122</v>
      </c>
      <c r="C24" s="92">
        <v>0</v>
      </c>
      <c r="D24" s="86">
        <f t="shared" si="0"/>
        <v>0</v>
      </c>
      <c r="E24" s="19"/>
      <c r="F24" s="19"/>
      <c r="G24" s="19"/>
      <c r="H24" s="19"/>
      <c r="I24" s="19"/>
      <c r="J24" s="19"/>
      <c r="K24" s="19"/>
      <c r="L24" s="19"/>
      <c r="M24" s="18"/>
      <c r="N24" s="18"/>
      <c r="O24" s="18"/>
      <c r="P24" s="18"/>
      <c r="Q24" s="18"/>
    </row>
    <row r="25" spans="1:17" ht="14.1" customHeight="1">
      <c r="A25" s="97"/>
      <c r="B25" s="95" t="s">
        <v>98</v>
      </c>
      <c r="C25" s="92">
        <v>0</v>
      </c>
      <c r="D25" s="86">
        <f t="shared" si="0"/>
        <v>0</v>
      </c>
      <c r="E25" s="19"/>
      <c r="F25" s="19"/>
      <c r="G25" s="19"/>
      <c r="H25" s="19"/>
      <c r="I25" s="19"/>
      <c r="J25" s="19"/>
      <c r="K25" s="19"/>
      <c r="L25" s="19"/>
      <c r="M25" s="18"/>
      <c r="N25" s="18"/>
      <c r="O25" s="18"/>
      <c r="P25" s="18"/>
      <c r="Q25" s="18"/>
    </row>
    <row r="26" spans="1:17" ht="14.1" customHeight="1">
      <c r="A26" s="97"/>
      <c r="B26" s="95" t="s">
        <v>99</v>
      </c>
      <c r="C26" s="92">
        <v>0</v>
      </c>
      <c r="D26" s="86">
        <f t="shared" si="0"/>
        <v>0</v>
      </c>
      <c r="E26" s="19"/>
      <c r="F26" s="19"/>
      <c r="G26" s="19"/>
      <c r="H26" s="19"/>
      <c r="I26" s="19"/>
      <c r="J26" s="19"/>
      <c r="K26" s="19"/>
      <c r="L26" s="19"/>
      <c r="M26" s="18"/>
      <c r="N26" s="18"/>
      <c r="O26" s="18"/>
      <c r="P26" s="18"/>
      <c r="Q26" s="18"/>
    </row>
    <row r="27" spans="1:17" ht="14.1" customHeight="1">
      <c r="A27" s="97"/>
      <c r="B27" s="95" t="s">
        <v>111</v>
      </c>
      <c r="C27" s="92">
        <v>0</v>
      </c>
      <c r="D27" s="86">
        <f t="shared" si="0"/>
        <v>0</v>
      </c>
      <c r="E27" s="19"/>
      <c r="F27" s="19"/>
      <c r="G27" s="19"/>
      <c r="H27" s="19"/>
      <c r="I27" s="19"/>
      <c r="J27" s="19"/>
      <c r="K27" s="19"/>
      <c r="L27" s="19"/>
      <c r="M27" s="18"/>
      <c r="N27" s="18"/>
      <c r="O27" s="18"/>
      <c r="P27" s="18"/>
      <c r="Q27" s="18"/>
    </row>
    <row r="28" spans="1:17" ht="14.1" customHeight="1">
      <c r="A28" s="97"/>
      <c r="B28" s="95" t="s">
        <v>117</v>
      </c>
      <c r="C28" s="92">
        <v>0</v>
      </c>
      <c r="D28" s="86">
        <f t="shared" si="0"/>
        <v>0</v>
      </c>
      <c r="E28" s="19"/>
      <c r="F28" s="19"/>
      <c r="G28" s="19"/>
      <c r="H28" s="19"/>
      <c r="I28" s="19"/>
      <c r="J28" s="19"/>
      <c r="K28" s="19"/>
      <c r="L28" s="19"/>
      <c r="M28" s="18"/>
      <c r="N28" s="18"/>
      <c r="O28" s="18"/>
      <c r="P28" s="18"/>
      <c r="Q28" s="18"/>
    </row>
    <row r="29" spans="1:17" ht="14.1" customHeight="1">
      <c r="A29" s="98"/>
      <c r="B29" s="95" t="s">
        <v>88</v>
      </c>
      <c r="C29" s="92">
        <v>0</v>
      </c>
      <c r="D29" s="86">
        <f t="shared" si="0"/>
        <v>0</v>
      </c>
      <c r="E29" s="19"/>
      <c r="F29" s="19"/>
      <c r="G29" s="19"/>
      <c r="H29" s="19"/>
      <c r="I29" s="19"/>
      <c r="J29" s="19"/>
      <c r="K29" s="19"/>
      <c r="L29" s="19"/>
      <c r="M29" s="18"/>
      <c r="N29" s="18"/>
      <c r="O29" s="18"/>
      <c r="P29" s="18"/>
      <c r="Q29" s="18"/>
    </row>
    <row r="30" spans="1:17" ht="14.1" customHeight="1">
      <c r="A30" s="98"/>
      <c r="B30" s="95" t="s">
        <v>121</v>
      </c>
      <c r="C30" s="92">
        <v>0</v>
      </c>
      <c r="D30" s="86">
        <f t="shared" si="0"/>
        <v>0</v>
      </c>
      <c r="E30" s="19"/>
      <c r="F30" s="19"/>
      <c r="G30" s="19"/>
      <c r="H30" s="19"/>
      <c r="I30" s="19"/>
      <c r="J30" s="19"/>
      <c r="K30" s="19"/>
      <c r="L30" s="19"/>
      <c r="M30" s="18"/>
      <c r="N30" s="18"/>
      <c r="O30" s="18"/>
      <c r="P30" s="18"/>
      <c r="Q30" s="18"/>
    </row>
    <row r="31" spans="1:17" ht="14.1" customHeight="1">
      <c r="A31" s="98"/>
      <c r="B31" s="95"/>
      <c r="C31" s="92">
        <v>0</v>
      </c>
      <c r="D31" s="86">
        <f t="shared" si="0"/>
        <v>0</v>
      </c>
      <c r="E31" s="19"/>
      <c r="F31" s="19"/>
      <c r="G31" s="19"/>
      <c r="H31" s="19"/>
      <c r="I31" s="19"/>
      <c r="J31" s="19"/>
      <c r="K31" s="19"/>
      <c r="L31" s="19"/>
      <c r="M31" s="18"/>
      <c r="N31" s="18"/>
      <c r="O31" s="18"/>
      <c r="P31" s="18"/>
      <c r="Q31" s="18"/>
    </row>
    <row r="32" spans="1:17" ht="14.1" customHeight="1">
      <c r="A32" s="98"/>
      <c r="B32" s="95"/>
      <c r="C32" s="99">
        <v>0</v>
      </c>
      <c r="D32" s="100">
        <f t="shared" si="0"/>
        <v>0</v>
      </c>
      <c r="E32" s="19"/>
      <c r="F32" s="19"/>
      <c r="G32" s="19"/>
      <c r="H32" s="19"/>
      <c r="I32" s="19"/>
      <c r="J32" s="19"/>
      <c r="K32" s="19"/>
      <c r="L32" s="19"/>
      <c r="M32" s="18"/>
      <c r="N32" s="18"/>
      <c r="O32" s="18"/>
      <c r="P32" s="18"/>
      <c r="Q32" s="18"/>
    </row>
    <row r="33" spans="1:16" ht="14.1" customHeight="1">
      <c r="A33" s="104"/>
      <c r="B33" s="101" t="s">
        <v>106</v>
      </c>
      <c r="C33" s="102">
        <f>SUM(C14:C32)</f>
        <v>0</v>
      </c>
      <c r="D33" s="89">
        <f>SUM(C33/$C$11)</f>
        <v>0</v>
      </c>
      <c r="E33" s="19"/>
      <c r="F33" s="19"/>
      <c r="G33" s="19"/>
      <c r="H33" s="19"/>
      <c r="I33" s="19"/>
      <c r="J33" s="19"/>
      <c r="K33" s="19"/>
      <c r="L33" s="19"/>
      <c r="O33" s="13"/>
    </row>
    <row r="34" spans="1:16" ht="14.1" customHeight="1">
      <c r="A34" s="98"/>
      <c r="B34" s="93"/>
      <c r="C34" s="92"/>
      <c r="D34" s="86"/>
      <c r="E34" s="20"/>
      <c r="F34" s="20"/>
      <c r="G34" s="20"/>
      <c r="H34" s="20"/>
      <c r="I34" s="20"/>
      <c r="J34" s="20"/>
      <c r="K34" s="20"/>
      <c r="L34" s="20"/>
      <c r="O34" s="13"/>
    </row>
    <row r="35" spans="1:16" ht="14.1" customHeight="1">
      <c r="A35" s="98"/>
      <c r="B35" s="88" t="s">
        <v>89</v>
      </c>
      <c r="C35" s="92" t="s">
        <v>112</v>
      </c>
      <c r="D35" s="86" t="e">
        <f t="shared" ref="D35:D38" si="1">SUM(C35/$C$11)</f>
        <v>#VALUE!</v>
      </c>
      <c r="E35" s="19"/>
      <c r="F35" s="19"/>
      <c r="G35" s="19"/>
      <c r="H35" s="19"/>
      <c r="I35" s="19"/>
      <c r="J35" s="19"/>
      <c r="K35" s="19"/>
      <c r="L35" s="19"/>
      <c r="P35" s="13"/>
    </row>
    <row r="36" spans="1:16" ht="14.1" customHeight="1">
      <c r="A36" s="98"/>
      <c r="B36" s="88" t="s">
        <v>90</v>
      </c>
      <c r="C36" s="92">
        <v>20000</v>
      </c>
      <c r="D36" s="86">
        <f t="shared" si="1"/>
        <v>0.41666666666666669</v>
      </c>
      <c r="E36" s="19"/>
      <c r="F36" s="19"/>
      <c r="G36" s="19"/>
      <c r="H36" s="19"/>
      <c r="I36" s="19"/>
      <c r="J36" s="19"/>
      <c r="K36" s="19"/>
      <c r="L36" s="19"/>
    </row>
    <row r="37" spans="1:16" s="103" customFormat="1" ht="14.1" customHeight="1">
      <c r="A37" s="98"/>
      <c r="B37" s="88" t="s">
        <v>91</v>
      </c>
      <c r="C37" s="92">
        <v>2000</v>
      </c>
      <c r="D37" s="86">
        <f t="shared" si="1"/>
        <v>4.1666666666666664E-2</v>
      </c>
      <c r="E37" s="20"/>
      <c r="F37" s="20"/>
      <c r="G37" s="20"/>
      <c r="H37" s="20"/>
      <c r="I37" s="20"/>
      <c r="J37" s="20"/>
      <c r="K37" s="20"/>
      <c r="N37" s="14"/>
    </row>
    <row r="38" spans="1:16" ht="14.1" customHeight="1">
      <c r="A38" s="91"/>
      <c r="B38" s="95" t="s">
        <v>92</v>
      </c>
      <c r="C38" s="99">
        <v>1000</v>
      </c>
      <c r="D38" s="100">
        <f t="shared" si="1"/>
        <v>2.0833333333333332E-2</v>
      </c>
      <c r="E38" s="19"/>
      <c r="F38" s="19"/>
      <c r="G38" s="19"/>
      <c r="H38" s="19"/>
      <c r="I38" s="19"/>
      <c r="J38" s="19"/>
      <c r="K38" s="19"/>
      <c r="N38" s="13"/>
    </row>
    <row r="39" spans="1:16" ht="14.1" customHeight="1">
      <c r="A39" s="76"/>
      <c r="B39" s="101" t="s">
        <v>107</v>
      </c>
      <c r="C39" s="102">
        <f>SUM(C35:C38)</f>
        <v>23000</v>
      </c>
      <c r="D39" s="89">
        <f>SUM(C39/$C$11)</f>
        <v>0.47916666666666669</v>
      </c>
      <c r="E39" s="19"/>
      <c r="F39" s="19"/>
      <c r="G39" s="19"/>
      <c r="H39" s="19"/>
      <c r="I39" s="19"/>
      <c r="J39" s="19"/>
      <c r="K39" s="19"/>
      <c r="L39" s="18"/>
      <c r="M39" s="18"/>
      <c r="N39" s="18"/>
      <c r="O39" s="18"/>
      <c r="P39" s="18"/>
    </row>
    <row r="40" spans="1:16" ht="14.1" customHeight="1">
      <c r="A40" s="91"/>
      <c r="B40" s="93"/>
      <c r="C40" s="92"/>
      <c r="D40" s="81"/>
      <c r="E40" s="20"/>
      <c r="F40" s="20"/>
      <c r="G40" s="20"/>
      <c r="H40" s="20"/>
      <c r="I40" s="20"/>
      <c r="J40" s="20"/>
      <c r="K40" s="20"/>
      <c r="L40" s="20"/>
      <c r="M40" s="20"/>
      <c r="N40" s="13"/>
    </row>
    <row r="41" spans="1:16" ht="14.1" customHeight="1">
      <c r="A41" s="91"/>
      <c r="B41" s="88"/>
      <c r="C41" s="92"/>
      <c r="D41" s="81"/>
    </row>
    <row r="42" spans="1:16" ht="14.1" customHeight="1">
      <c r="A42" s="76"/>
      <c r="B42" s="101" t="s">
        <v>108</v>
      </c>
      <c r="C42" s="105">
        <f>SUM(C33+C39)</f>
        <v>23000</v>
      </c>
      <c r="D42" s="89">
        <f>SUM(C42/$C$11)</f>
        <v>0.47916666666666669</v>
      </c>
    </row>
    <row r="43" spans="1:16" s="103" customFormat="1" ht="14.1" customHeight="1">
      <c r="A43" s="104"/>
      <c r="B43" s="106"/>
      <c r="C43" s="102"/>
      <c r="D43" s="107"/>
    </row>
    <row r="44" spans="1:16" ht="14.1" customHeight="1" thickBot="1">
      <c r="A44" s="76"/>
      <c r="B44" s="101" t="s">
        <v>76</v>
      </c>
      <c r="C44" s="108">
        <f>+C11-C42</f>
        <v>25000</v>
      </c>
      <c r="D44" s="107"/>
    </row>
    <row r="45" spans="1:16" ht="14.1" customHeight="1" thickTop="1"/>
    <row r="46" spans="1:16" s="103" customFormat="1" ht="14.1" customHeight="1">
      <c r="A46" s="17"/>
      <c r="B46" s="17"/>
      <c r="C46" s="17"/>
      <c r="D46" s="72"/>
    </row>
    <row r="47" spans="1:16" s="103" customFormat="1" ht="14.1" customHeight="1">
      <c r="A47" s="17"/>
      <c r="B47" s="17"/>
      <c r="C47" s="17"/>
      <c r="D47" s="72"/>
    </row>
    <row r="48" spans="1:16" s="103" customFormat="1" ht="14.1" customHeight="1">
      <c r="A48" s="17"/>
      <c r="B48" s="17"/>
      <c r="C48" s="17"/>
      <c r="D48" s="7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workbookViewId="0">
      <selection activeCell="C3" sqref="C3"/>
    </sheetView>
  </sheetViews>
  <sheetFormatPr defaultColWidth="8.85546875" defaultRowHeight="15"/>
  <cols>
    <col min="1" max="1" width="27.7109375" style="10" customWidth="1"/>
    <col min="2" max="2" width="18.7109375" style="10" customWidth="1"/>
    <col min="3" max="5" width="18.7109375" style="48" customWidth="1"/>
    <col min="6" max="6" width="35.140625" style="10" bestFit="1" customWidth="1"/>
  </cols>
  <sheetData>
    <row r="1" spans="1:6">
      <c r="A1" s="1"/>
      <c r="B1" s="1"/>
      <c r="C1" s="36"/>
      <c r="D1" s="36"/>
      <c r="E1" s="36"/>
      <c r="F1" s="1"/>
    </row>
    <row r="2" spans="1:6" ht="20.25">
      <c r="A2" s="1"/>
      <c r="B2" s="73" t="s">
        <v>0</v>
      </c>
      <c r="C2" s="73"/>
      <c r="D2" s="73"/>
      <c r="E2" s="73"/>
      <c r="F2" s="73"/>
    </row>
    <row r="3" spans="1:6" ht="20.25">
      <c r="A3" s="1"/>
      <c r="B3" s="74" t="s">
        <v>125</v>
      </c>
      <c r="C3" s="112" t="s">
        <v>149</v>
      </c>
      <c r="D3" s="74"/>
      <c r="E3" s="74"/>
      <c r="F3" s="74"/>
    </row>
    <row r="4" spans="1:6">
      <c r="A4" s="1"/>
      <c r="B4" s="1"/>
      <c r="C4" s="36"/>
      <c r="D4" s="37"/>
      <c r="E4" s="75">
        <v>43620</v>
      </c>
      <c r="F4" s="22"/>
    </row>
    <row r="5" spans="1:6">
      <c r="A5" s="2"/>
      <c r="B5" s="2"/>
      <c r="C5" s="38"/>
      <c r="D5" s="38"/>
      <c r="E5" s="38"/>
      <c r="F5" s="1"/>
    </row>
    <row r="6" spans="1:6" ht="15.75" thickBot="1">
      <c r="A6" s="52" t="s">
        <v>1</v>
      </c>
      <c r="B6" s="58" t="s">
        <v>101</v>
      </c>
      <c r="C6" s="53" t="s">
        <v>102</v>
      </c>
      <c r="D6" s="53" t="s">
        <v>103</v>
      </c>
      <c r="E6" s="53" t="s">
        <v>104</v>
      </c>
      <c r="F6" s="3" t="s">
        <v>8</v>
      </c>
    </row>
    <row r="7" spans="1:6">
      <c r="A7" s="26" t="s">
        <v>4</v>
      </c>
      <c r="B7" s="39">
        <f>B21</f>
        <v>0</v>
      </c>
      <c r="C7" s="39">
        <f>C21</f>
        <v>0</v>
      </c>
      <c r="D7" s="39">
        <v>15551.5</v>
      </c>
      <c r="E7" s="40">
        <f>SUM(C7-D7)</f>
        <v>-15551.5</v>
      </c>
      <c r="F7" s="1"/>
    </row>
    <row r="8" spans="1:6">
      <c r="A8" s="26" t="s">
        <v>5</v>
      </c>
      <c r="B8" s="39">
        <f>(B47+B60+B71+B85)</f>
        <v>0</v>
      </c>
      <c r="C8" s="39">
        <f>(C47+C60+C71+C85)</f>
        <v>0</v>
      </c>
      <c r="D8" s="39">
        <v>15551.5</v>
      </c>
      <c r="E8" s="40">
        <f t="shared" ref="E8:E9" si="0">SUM(C8-D8)</f>
        <v>-15551.5</v>
      </c>
      <c r="F8" s="1"/>
    </row>
    <row r="9" spans="1:6" s="62" customFormat="1">
      <c r="A9" s="27" t="s">
        <v>6</v>
      </c>
      <c r="B9" s="64">
        <f>SUM(B7-B8)</f>
        <v>0</v>
      </c>
      <c r="C9" s="64">
        <f>SUM(C7-C8)</f>
        <v>0</v>
      </c>
      <c r="D9" s="64">
        <f>SUM(D7-D8)</f>
        <v>0</v>
      </c>
      <c r="E9" s="60">
        <f t="shared" si="0"/>
        <v>0</v>
      </c>
      <c r="F9" s="23"/>
    </row>
    <row r="10" spans="1:6">
      <c r="A10" s="2"/>
      <c r="B10" s="2"/>
      <c r="C10" s="38"/>
      <c r="D10" s="38"/>
      <c r="E10" s="38"/>
      <c r="F10" s="2"/>
    </row>
    <row r="11" spans="1:6" ht="15.75" thickBot="1">
      <c r="A11" s="54" t="s">
        <v>7</v>
      </c>
      <c r="B11" s="58" t="s">
        <v>101</v>
      </c>
      <c r="C11" s="55" t="s">
        <v>2</v>
      </c>
      <c r="D11" s="53" t="s">
        <v>3</v>
      </c>
      <c r="E11" s="53" t="s">
        <v>104</v>
      </c>
    </row>
    <row r="12" spans="1:6">
      <c r="A12" s="26" t="s">
        <v>9</v>
      </c>
      <c r="B12" s="24">
        <v>0</v>
      </c>
      <c r="C12" s="41">
        <v>0</v>
      </c>
      <c r="D12" s="41">
        <v>1000</v>
      </c>
      <c r="E12" s="40">
        <f t="shared" ref="E12:E21" si="1">SUM(C12-D12)</f>
        <v>-1000</v>
      </c>
      <c r="F12" s="4"/>
    </row>
    <row r="13" spans="1:6">
      <c r="A13" s="26" t="s">
        <v>137</v>
      </c>
      <c r="B13" s="24">
        <v>0</v>
      </c>
      <c r="C13" s="41">
        <v>0</v>
      </c>
      <c r="D13" s="41">
        <v>12240</v>
      </c>
      <c r="E13" s="40">
        <f t="shared" si="1"/>
        <v>-12240</v>
      </c>
      <c r="F13" s="4" t="s">
        <v>138</v>
      </c>
    </row>
    <row r="14" spans="1:6">
      <c r="A14" s="26" t="s">
        <v>133</v>
      </c>
      <c r="B14" s="24">
        <v>0</v>
      </c>
      <c r="C14" s="41">
        <v>0</v>
      </c>
      <c r="D14" s="41">
        <v>0</v>
      </c>
      <c r="E14" s="40">
        <f t="shared" si="1"/>
        <v>0</v>
      </c>
      <c r="F14"/>
    </row>
    <row r="15" spans="1:6">
      <c r="A15" s="26" t="s">
        <v>134</v>
      </c>
      <c r="B15" s="24">
        <v>0</v>
      </c>
      <c r="C15" s="41">
        <v>0</v>
      </c>
      <c r="D15" s="41">
        <v>75</v>
      </c>
      <c r="E15" s="40">
        <f t="shared" si="1"/>
        <v>-75</v>
      </c>
      <c r="F15"/>
    </row>
    <row r="16" spans="1:6">
      <c r="A16" s="26" t="s">
        <v>10</v>
      </c>
      <c r="B16" s="24">
        <v>0</v>
      </c>
      <c r="C16" s="41">
        <v>0</v>
      </c>
      <c r="D16" s="41">
        <v>6.5</v>
      </c>
      <c r="E16" s="40">
        <f t="shared" si="1"/>
        <v>-6.5</v>
      </c>
      <c r="F16" s="4"/>
    </row>
    <row r="17" spans="1:6">
      <c r="A17" s="26" t="s">
        <v>11</v>
      </c>
      <c r="B17" s="24">
        <v>0</v>
      </c>
      <c r="C17" s="41">
        <v>0</v>
      </c>
      <c r="D17" s="41">
        <v>0</v>
      </c>
      <c r="E17" s="40">
        <f t="shared" si="1"/>
        <v>0</v>
      </c>
      <c r="F17" s="4"/>
    </row>
    <row r="18" spans="1:6">
      <c r="A18" s="26" t="s">
        <v>12</v>
      </c>
      <c r="B18" s="24">
        <v>0</v>
      </c>
      <c r="C18" s="41">
        <v>0</v>
      </c>
      <c r="D18" s="41">
        <v>630</v>
      </c>
      <c r="E18" s="40">
        <f t="shared" si="1"/>
        <v>-630</v>
      </c>
      <c r="F18" s="4" t="s">
        <v>136</v>
      </c>
    </row>
    <row r="19" spans="1:6">
      <c r="A19" s="26" t="s">
        <v>13</v>
      </c>
      <c r="B19" s="24">
        <v>0</v>
      </c>
      <c r="C19" s="41">
        <v>0</v>
      </c>
      <c r="D19" s="41">
        <v>1600</v>
      </c>
      <c r="E19" s="40">
        <f t="shared" si="1"/>
        <v>-1600</v>
      </c>
      <c r="F19" s="4" t="s">
        <v>126</v>
      </c>
    </row>
    <row r="20" spans="1:6">
      <c r="A20" s="26" t="s">
        <v>14</v>
      </c>
      <c r="B20" s="24">
        <v>0</v>
      </c>
      <c r="C20" s="41">
        <v>0</v>
      </c>
      <c r="D20" s="41">
        <v>0</v>
      </c>
      <c r="E20" s="40">
        <f t="shared" si="1"/>
        <v>0</v>
      </c>
      <c r="F20" s="5"/>
    </row>
    <row r="21" spans="1:6" s="62" customFormat="1">
      <c r="A21" s="28" t="s">
        <v>15</v>
      </c>
      <c r="B21" s="63">
        <f>SUM(B12:B20)</f>
        <v>0</v>
      </c>
      <c r="C21" s="63">
        <f>SUM(C12:C20)</f>
        <v>0</v>
      </c>
      <c r="D21" s="63">
        <f>IF(SUM(D12:D20),SUM(D12:D20),"")</f>
        <v>15551.5</v>
      </c>
      <c r="E21" s="60">
        <f t="shared" si="1"/>
        <v>-15551.5</v>
      </c>
      <c r="F21" s="61"/>
    </row>
    <row r="22" spans="1:6">
      <c r="A22" s="2"/>
      <c r="B22" s="2"/>
      <c r="C22" s="38"/>
      <c r="D22" s="38"/>
      <c r="E22" s="38"/>
      <c r="F22" s="2"/>
    </row>
    <row r="23" spans="1:6" ht="15.75" thickBot="1">
      <c r="A23" s="54" t="s">
        <v>16</v>
      </c>
      <c r="B23" s="58" t="s">
        <v>101</v>
      </c>
      <c r="C23" s="55" t="s">
        <v>2</v>
      </c>
      <c r="D23" s="53" t="s">
        <v>3</v>
      </c>
      <c r="E23" s="53" t="s">
        <v>104</v>
      </c>
      <c r="F23" s="3" t="s">
        <v>8</v>
      </c>
    </row>
    <row r="24" spans="1:6">
      <c r="A24" s="29" t="s">
        <v>17</v>
      </c>
      <c r="B24" s="29"/>
      <c r="C24" s="42"/>
      <c r="D24" s="42"/>
      <c r="E24" s="42"/>
      <c r="F24" s="7"/>
    </row>
    <row r="25" spans="1:6">
      <c r="A25" s="26" t="s">
        <v>18</v>
      </c>
      <c r="B25" s="24">
        <v>0</v>
      </c>
      <c r="C25" s="43">
        <v>0</v>
      </c>
      <c r="D25" s="43">
        <v>250</v>
      </c>
      <c r="E25" s="40">
        <f t="shared" ref="E25:E47" si="2">SUM(C25-D25)</f>
        <v>-250</v>
      </c>
      <c r="F25" s="4"/>
    </row>
    <row r="26" spans="1:6">
      <c r="A26" s="26" t="s">
        <v>19</v>
      </c>
      <c r="B26" s="24">
        <v>0</v>
      </c>
      <c r="C26" s="43">
        <v>0</v>
      </c>
      <c r="D26" s="43">
        <v>150</v>
      </c>
      <c r="E26" s="40">
        <f t="shared" si="2"/>
        <v>-150</v>
      </c>
      <c r="F26" s="4" t="s">
        <v>20</v>
      </c>
    </row>
    <row r="27" spans="1:6">
      <c r="A27" s="26" t="s">
        <v>21</v>
      </c>
      <c r="B27" s="24">
        <v>0</v>
      </c>
      <c r="C27" s="43">
        <v>0</v>
      </c>
      <c r="D27" s="43">
        <v>0</v>
      </c>
      <c r="E27" s="40">
        <f t="shared" si="2"/>
        <v>0</v>
      </c>
      <c r="F27" s="109"/>
    </row>
    <row r="28" spans="1:6">
      <c r="A28" s="26" t="s">
        <v>22</v>
      </c>
      <c r="B28" s="24">
        <v>0</v>
      </c>
      <c r="C28" s="43">
        <v>0</v>
      </c>
      <c r="D28" s="43">
        <v>1326</v>
      </c>
      <c r="E28" s="40">
        <f t="shared" si="2"/>
        <v>-1326</v>
      </c>
      <c r="F28" s="4" t="s">
        <v>139</v>
      </c>
    </row>
    <row r="29" spans="1:6">
      <c r="A29" s="26" t="s">
        <v>23</v>
      </c>
      <c r="B29" s="24">
        <v>0</v>
      </c>
      <c r="C29" s="43">
        <v>0</v>
      </c>
      <c r="D29" s="43">
        <v>5610</v>
      </c>
      <c r="E29" s="40">
        <f t="shared" si="2"/>
        <v>-5610</v>
      </c>
      <c r="F29" s="4" t="s">
        <v>140</v>
      </c>
    </row>
    <row r="30" spans="1:6">
      <c r="A30" s="26" t="s">
        <v>141</v>
      </c>
      <c r="B30" s="24">
        <v>0</v>
      </c>
      <c r="C30" s="43">
        <v>0</v>
      </c>
      <c r="D30" s="43">
        <v>50</v>
      </c>
      <c r="E30" s="40">
        <f t="shared" ref="E30" si="3">SUM(C30-D30)</f>
        <v>-50</v>
      </c>
      <c r="F30" s="4"/>
    </row>
    <row r="31" spans="1:6">
      <c r="A31" s="26" t="s">
        <v>24</v>
      </c>
      <c r="B31" s="24">
        <v>0</v>
      </c>
      <c r="C31" s="43">
        <v>0</v>
      </c>
      <c r="D31" s="43">
        <v>1050</v>
      </c>
      <c r="E31" s="40">
        <f t="shared" si="2"/>
        <v>-1050</v>
      </c>
      <c r="F31" s="4" t="s">
        <v>127</v>
      </c>
    </row>
    <row r="32" spans="1:6">
      <c r="A32" s="26" t="s">
        <v>25</v>
      </c>
      <c r="B32" s="24">
        <v>0</v>
      </c>
      <c r="C32" s="43">
        <v>0</v>
      </c>
      <c r="D32" s="43">
        <v>0</v>
      </c>
      <c r="E32" s="40">
        <f t="shared" si="2"/>
        <v>0</v>
      </c>
      <c r="F32" s="4"/>
    </row>
    <row r="33" spans="1:6">
      <c r="A33" s="26" t="s">
        <v>26</v>
      </c>
      <c r="B33" s="24">
        <v>0</v>
      </c>
      <c r="C33" s="43">
        <v>0</v>
      </c>
      <c r="D33" s="43">
        <v>0</v>
      </c>
      <c r="E33" s="40">
        <f t="shared" si="2"/>
        <v>0</v>
      </c>
      <c r="F33" s="4" t="s">
        <v>27</v>
      </c>
    </row>
    <row r="34" spans="1:6">
      <c r="A34" s="26" t="s">
        <v>28</v>
      </c>
      <c r="B34" s="24">
        <v>0</v>
      </c>
      <c r="C34" s="43">
        <v>0</v>
      </c>
      <c r="D34" s="43"/>
      <c r="E34" s="40">
        <f t="shared" si="2"/>
        <v>0</v>
      </c>
      <c r="F34" s="4"/>
    </row>
    <row r="35" spans="1:6">
      <c r="A35" s="26" t="s">
        <v>29</v>
      </c>
      <c r="B35" s="24">
        <v>0</v>
      </c>
      <c r="C35" s="43">
        <v>0</v>
      </c>
      <c r="D35" s="43">
        <v>130</v>
      </c>
      <c r="E35" s="40">
        <f t="shared" si="2"/>
        <v>-130</v>
      </c>
      <c r="F35" s="4" t="s">
        <v>128</v>
      </c>
    </row>
    <row r="36" spans="1:6">
      <c r="A36" s="26" t="s">
        <v>30</v>
      </c>
      <c r="B36" s="24">
        <v>0</v>
      </c>
      <c r="C36" s="43">
        <v>0</v>
      </c>
      <c r="D36" s="43">
        <v>32.5</v>
      </c>
      <c r="E36" s="40">
        <f t="shared" si="2"/>
        <v>-32.5</v>
      </c>
      <c r="F36" s="4" t="s">
        <v>142</v>
      </c>
    </row>
    <row r="37" spans="1:6">
      <c r="A37" s="26" t="s">
        <v>31</v>
      </c>
      <c r="B37" s="24">
        <v>0</v>
      </c>
      <c r="C37" s="43">
        <v>0</v>
      </c>
      <c r="D37" s="43">
        <v>550</v>
      </c>
      <c r="E37" s="40">
        <f t="shared" si="2"/>
        <v>-550</v>
      </c>
      <c r="F37" s="4" t="s">
        <v>129</v>
      </c>
    </row>
    <row r="38" spans="1:6">
      <c r="A38" s="26" t="s">
        <v>32</v>
      </c>
      <c r="B38" s="24">
        <v>0</v>
      </c>
      <c r="C38" s="43">
        <v>0</v>
      </c>
      <c r="D38" s="43">
        <v>137.5</v>
      </c>
      <c r="E38" s="40">
        <f t="shared" si="2"/>
        <v>-137.5</v>
      </c>
      <c r="F38" s="4" t="s">
        <v>143</v>
      </c>
    </row>
    <row r="39" spans="1:6">
      <c r="A39" s="26" t="s">
        <v>33</v>
      </c>
      <c r="B39" s="24">
        <v>0</v>
      </c>
      <c r="C39" s="43">
        <v>0</v>
      </c>
      <c r="D39" s="43">
        <v>150</v>
      </c>
      <c r="E39" s="40">
        <f t="shared" si="2"/>
        <v>-150</v>
      </c>
      <c r="F39" s="4" t="s">
        <v>144</v>
      </c>
    </row>
    <row r="40" spans="1:6">
      <c r="A40" s="26" t="s">
        <v>34</v>
      </c>
      <c r="B40" s="24">
        <v>0</v>
      </c>
      <c r="C40" s="43">
        <v>0</v>
      </c>
      <c r="D40" s="43">
        <v>225</v>
      </c>
      <c r="E40" s="40">
        <f t="shared" si="2"/>
        <v>-225</v>
      </c>
      <c r="F40" s="4" t="s">
        <v>145</v>
      </c>
    </row>
    <row r="41" spans="1:6">
      <c r="A41" s="26" t="s">
        <v>35</v>
      </c>
      <c r="B41" s="24">
        <v>0</v>
      </c>
      <c r="C41" s="43">
        <v>0</v>
      </c>
      <c r="D41" s="43">
        <v>187.5</v>
      </c>
      <c r="E41" s="40">
        <f t="shared" si="2"/>
        <v>-187.5</v>
      </c>
      <c r="F41" s="4" t="s">
        <v>146</v>
      </c>
    </row>
    <row r="42" spans="1:6">
      <c r="A42" s="26" t="s">
        <v>132</v>
      </c>
      <c r="B42" s="24">
        <v>0</v>
      </c>
      <c r="C42" s="43">
        <v>0</v>
      </c>
      <c r="D42" s="43">
        <v>640</v>
      </c>
      <c r="E42" s="40">
        <f t="shared" ref="E42" si="4">SUM(C42-D42)</f>
        <v>-640</v>
      </c>
      <c r="F42" s="4"/>
    </row>
    <row r="43" spans="1:6">
      <c r="A43" s="26" t="s">
        <v>36</v>
      </c>
      <c r="B43" s="24">
        <v>0</v>
      </c>
      <c r="C43" s="43">
        <v>0</v>
      </c>
      <c r="D43" s="43">
        <v>84</v>
      </c>
      <c r="E43" s="40">
        <f t="shared" si="2"/>
        <v>-84</v>
      </c>
      <c r="F43" s="4" t="s">
        <v>147</v>
      </c>
    </row>
    <row r="44" spans="1:6">
      <c r="A44" s="26" t="s">
        <v>100</v>
      </c>
      <c r="B44" s="24">
        <v>0</v>
      </c>
      <c r="C44" s="43">
        <v>0</v>
      </c>
      <c r="D44" s="43">
        <v>75</v>
      </c>
      <c r="E44" s="40">
        <f t="shared" si="2"/>
        <v>-75</v>
      </c>
      <c r="F44" s="4" t="s">
        <v>130</v>
      </c>
    </row>
    <row r="45" spans="1:6">
      <c r="A45" s="26" t="s">
        <v>49</v>
      </c>
      <c r="B45" s="24">
        <v>0</v>
      </c>
      <c r="C45" s="43">
        <v>0</v>
      </c>
      <c r="D45" s="43">
        <v>75</v>
      </c>
      <c r="E45" s="40">
        <f t="shared" si="2"/>
        <v>-75</v>
      </c>
      <c r="F45" s="4"/>
    </row>
    <row r="46" spans="1:6">
      <c r="A46" s="26" t="s">
        <v>37</v>
      </c>
      <c r="B46" s="24">
        <v>0</v>
      </c>
      <c r="C46" s="43">
        <v>0</v>
      </c>
      <c r="D46" s="43">
        <v>1176</v>
      </c>
      <c r="E46" s="40">
        <f t="shared" si="2"/>
        <v>-1176</v>
      </c>
      <c r="F46" s="4" t="s">
        <v>148</v>
      </c>
    </row>
    <row r="47" spans="1:6" s="62" customFormat="1">
      <c r="A47" s="27" t="s">
        <v>38</v>
      </c>
      <c r="B47" s="59">
        <f>SUM(B25:B46)</f>
        <v>0</v>
      </c>
      <c r="C47" s="59">
        <f>SUM(C25:C46)</f>
        <v>0</v>
      </c>
      <c r="D47" s="59">
        <f>IF(SUM(D25:D46),SUM(D25:D46),"")</f>
        <v>11898.5</v>
      </c>
      <c r="E47" s="60">
        <f t="shared" si="2"/>
        <v>-11898.5</v>
      </c>
      <c r="F47" s="61"/>
    </row>
    <row r="48" spans="1:6">
      <c r="A48" s="27" t="s">
        <v>39</v>
      </c>
      <c r="B48" s="65"/>
      <c r="C48" s="44"/>
      <c r="D48" s="44">
        <f>IF(D8,D47/D8,"")</f>
        <v>0.765103044722374</v>
      </c>
      <c r="E48" s="44"/>
      <c r="F48" s="6"/>
    </row>
    <row r="49" spans="1:6">
      <c r="A49" s="27"/>
      <c r="B49" s="65"/>
      <c r="C49" s="44"/>
      <c r="D49" s="44"/>
      <c r="E49" s="44"/>
      <c r="F49" s="6"/>
    </row>
    <row r="50" spans="1:6">
      <c r="A50" s="29" t="s">
        <v>40</v>
      </c>
      <c r="B50" s="66"/>
      <c r="C50" s="45"/>
      <c r="D50" s="45"/>
      <c r="E50" s="45"/>
      <c r="F50" s="7"/>
    </row>
    <row r="51" spans="1:6">
      <c r="A51" s="26" t="s">
        <v>41</v>
      </c>
      <c r="B51" s="24">
        <v>0</v>
      </c>
      <c r="C51" s="43">
        <v>0</v>
      </c>
      <c r="D51" s="43">
        <v>100</v>
      </c>
      <c r="E51" s="40">
        <f t="shared" ref="E51:E60" si="5">SUM(C51-D51)</f>
        <v>-100</v>
      </c>
      <c r="F51" s="4"/>
    </row>
    <row r="52" spans="1:6">
      <c r="A52" s="26" t="s">
        <v>42</v>
      </c>
      <c r="B52" s="24">
        <v>0</v>
      </c>
      <c r="C52" s="43">
        <v>0</v>
      </c>
      <c r="D52" s="43">
        <v>300</v>
      </c>
      <c r="E52" s="40">
        <f t="shared" si="5"/>
        <v>-300</v>
      </c>
      <c r="F52" s="4" t="s">
        <v>113</v>
      </c>
    </row>
    <row r="53" spans="1:6">
      <c r="A53" s="26" t="s">
        <v>43</v>
      </c>
      <c r="B53" s="24">
        <v>0</v>
      </c>
      <c r="C53" s="43">
        <v>0</v>
      </c>
      <c r="D53" s="43">
        <v>100</v>
      </c>
      <c r="E53" s="40">
        <f t="shared" si="5"/>
        <v>-100</v>
      </c>
      <c r="F53" s="4"/>
    </row>
    <row r="54" spans="1:6">
      <c r="A54" s="26" t="s">
        <v>44</v>
      </c>
      <c r="B54" s="24">
        <v>0</v>
      </c>
      <c r="C54" s="43">
        <v>0</v>
      </c>
      <c r="D54" s="43">
        <v>100</v>
      </c>
      <c r="E54" s="40">
        <f t="shared" si="5"/>
        <v>-100</v>
      </c>
      <c r="F54" s="4"/>
    </row>
    <row r="55" spans="1:6">
      <c r="A55" s="26" t="s">
        <v>21</v>
      </c>
      <c r="B55" s="24">
        <v>0</v>
      </c>
      <c r="C55" s="43">
        <v>0</v>
      </c>
      <c r="D55" s="43">
        <v>0</v>
      </c>
      <c r="E55" s="40">
        <f t="shared" si="5"/>
        <v>0</v>
      </c>
      <c r="F55" s="109"/>
    </row>
    <row r="56" spans="1:6">
      <c r="A56" s="26" t="s">
        <v>45</v>
      </c>
      <c r="B56" s="24">
        <v>0</v>
      </c>
      <c r="C56" s="43">
        <v>0</v>
      </c>
      <c r="D56" s="43">
        <v>300</v>
      </c>
      <c r="E56" s="40">
        <f t="shared" si="5"/>
        <v>-300</v>
      </c>
      <c r="F56" s="109"/>
    </row>
    <row r="57" spans="1:6">
      <c r="A57" s="26" t="s">
        <v>46</v>
      </c>
      <c r="B57" s="24">
        <v>0</v>
      </c>
      <c r="C57" s="43">
        <v>0</v>
      </c>
      <c r="D57" s="43">
        <v>100</v>
      </c>
      <c r="E57" s="40">
        <f t="shared" si="5"/>
        <v>-100</v>
      </c>
      <c r="F57" s="4"/>
    </row>
    <row r="58" spans="1:6">
      <c r="A58" s="26" t="s">
        <v>47</v>
      </c>
      <c r="B58" s="24">
        <v>0</v>
      </c>
      <c r="C58" s="43">
        <v>0</v>
      </c>
      <c r="D58" s="43">
        <v>100</v>
      </c>
      <c r="E58" s="40">
        <f t="shared" si="5"/>
        <v>-100</v>
      </c>
      <c r="F58" s="4"/>
    </row>
    <row r="59" spans="1:6">
      <c r="A59" s="26" t="s">
        <v>48</v>
      </c>
      <c r="B59" s="24">
        <v>0</v>
      </c>
      <c r="C59" s="43">
        <v>0</v>
      </c>
      <c r="D59" s="43">
        <v>100</v>
      </c>
      <c r="E59" s="40">
        <f t="shared" si="5"/>
        <v>-100</v>
      </c>
      <c r="F59" s="4"/>
    </row>
    <row r="60" spans="1:6" s="62" customFormat="1">
      <c r="A60" s="27" t="s">
        <v>50</v>
      </c>
      <c r="B60" s="59">
        <f>SUM(B51:B59)</f>
        <v>0</v>
      </c>
      <c r="C60" s="59">
        <f>SUM(C51:C59)</f>
        <v>0</v>
      </c>
      <c r="D60" s="59">
        <f>IF(SUM(D51:D59),SUM(D51:D59),"")</f>
        <v>1200</v>
      </c>
      <c r="E60" s="60">
        <f t="shared" si="5"/>
        <v>-1200</v>
      </c>
      <c r="F60" s="61"/>
    </row>
    <row r="61" spans="1:6">
      <c r="A61" s="27" t="s">
        <v>39</v>
      </c>
      <c r="B61" s="65"/>
      <c r="C61" s="44" t="str">
        <f>IF(C8,C60/C8,"")</f>
        <v/>
      </c>
      <c r="D61" s="44">
        <f>IF(D8,D60/D8,"")</f>
        <v>7.7162974632672091E-2</v>
      </c>
      <c r="E61" s="44"/>
      <c r="F61" s="6"/>
    </row>
    <row r="62" spans="1:6">
      <c r="A62" s="27"/>
      <c r="B62" s="65"/>
      <c r="C62" s="44"/>
      <c r="D62" s="44"/>
      <c r="E62" s="44"/>
      <c r="F62" s="6"/>
    </row>
    <row r="63" spans="1:6">
      <c r="A63" s="29" t="s">
        <v>51</v>
      </c>
      <c r="B63" s="66"/>
      <c r="C63" s="45"/>
      <c r="D63" s="45"/>
      <c r="E63" s="45"/>
      <c r="F63" s="6"/>
    </row>
    <row r="64" spans="1:6">
      <c r="A64" s="26" t="s">
        <v>52</v>
      </c>
      <c r="B64" s="24">
        <v>0</v>
      </c>
      <c r="C64" s="43">
        <v>0</v>
      </c>
      <c r="D64" s="43">
        <v>0</v>
      </c>
      <c r="E64" s="40">
        <f t="shared" ref="E64:E71" si="6">SUM(C64-D64)</f>
        <v>0</v>
      </c>
      <c r="F64" s="6"/>
    </row>
    <row r="65" spans="1:6">
      <c r="A65" s="26" t="s">
        <v>53</v>
      </c>
      <c r="B65" s="24">
        <v>0</v>
      </c>
      <c r="C65" s="43">
        <v>0</v>
      </c>
      <c r="D65" s="43">
        <v>250</v>
      </c>
      <c r="E65" s="40">
        <f t="shared" si="6"/>
        <v>-250</v>
      </c>
      <c r="F65" s="111"/>
    </row>
    <row r="66" spans="1:6">
      <c r="A66" s="26" t="s">
        <v>21</v>
      </c>
      <c r="B66" s="24">
        <v>0</v>
      </c>
      <c r="C66" s="43">
        <v>0</v>
      </c>
      <c r="D66" s="43">
        <v>0</v>
      </c>
      <c r="E66" s="40">
        <f t="shared" si="6"/>
        <v>0</v>
      </c>
      <c r="F66" s="6"/>
    </row>
    <row r="67" spans="1:6">
      <c r="A67" s="26" t="s">
        <v>54</v>
      </c>
      <c r="B67" s="24">
        <v>0</v>
      </c>
      <c r="C67" s="43">
        <v>0</v>
      </c>
      <c r="D67" s="43">
        <v>200</v>
      </c>
      <c r="E67" s="40">
        <f t="shared" si="6"/>
        <v>-200</v>
      </c>
      <c r="F67" s="6"/>
    </row>
    <row r="68" spans="1:6">
      <c r="A68" s="26" t="s">
        <v>55</v>
      </c>
      <c r="B68" s="24">
        <v>0</v>
      </c>
      <c r="C68" s="43">
        <v>0</v>
      </c>
      <c r="D68" s="43">
        <v>0</v>
      </c>
      <c r="E68" s="40">
        <f t="shared" si="6"/>
        <v>0</v>
      </c>
      <c r="F68" s="6"/>
    </row>
    <row r="69" spans="1:6">
      <c r="A69" s="26" t="s">
        <v>56</v>
      </c>
      <c r="B69" s="24">
        <v>0</v>
      </c>
      <c r="C69" s="43">
        <v>0</v>
      </c>
      <c r="D69" s="43">
        <v>1093</v>
      </c>
      <c r="E69" s="40">
        <f t="shared" si="6"/>
        <v>-1093</v>
      </c>
      <c r="F69" s="6"/>
    </row>
    <row r="70" spans="1:6">
      <c r="A70" s="26" t="s">
        <v>57</v>
      </c>
      <c r="B70" s="24">
        <v>0</v>
      </c>
      <c r="C70" s="43">
        <v>0</v>
      </c>
      <c r="D70" s="43">
        <v>175</v>
      </c>
      <c r="E70" s="40">
        <f t="shared" si="6"/>
        <v>-175</v>
      </c>
      <c r="F70" s="6"/>
    </row>
    <row r="71" spans="1:6" s="62" customFormat="1">
      <c r="A71" s="27" t="s">
        <v>58</v>
      </c>
      <c r="B71" s="59">
        <f>SUM(B64:B70)</f>
        <v>0</v>
      </c>
      <c r="C71" s="59">
        <f>SUM(C64:C70)</f>
        <v>0</v>
      </c>
      <c r="D71" s="59">
        <f>IF(SUM(D64:D70),SUM(D64:D70),"")</f>
        <v>1718</v>
      </c>
      <c r="E71" s="60">
        <f t="shared" si="6"/>
        <v>-1718</v>
      </c>
      <c r="F71" s="69"/>
    </row>
    <row r="72" spans="1:6">
      <c r="A72" s="27" t="s">
        <v>39</v>
      </c>
      <c r="B72" s="65"/>
      <c r="C72" s="44" t="str">
        <f>IF(C8,C71/C8,"")</f>
        <v/>
      </c>
      <c r="D72" s="44">
        <f>IF(D8,D71/D8,"")</f>
        <v>0.11047165868244221</v>
      </c>
      <c r="E72" s="44"/>
      <c r="F72" s="8"/>
    </row>
    <row r="73" spans="1:6">
      <c r="A73" s="27"/>
      <c r="B73" s="65"/>
      <c r="C73" s="44"/>
      <c r="D73" s="44"/>
      <c r="E73" s="44"/>
      <c r="F73" s="8"/>
    </row>
    <row r="74" spans="1:6">
      <c r="A74" s="29" t="s">
        <v>59</v>
      </c>
      <c r="B74" s="66"/>
      <c r="C74" s="46"/>
      <c r="D74" s="46"/>
      <c r="E74" s="42"/>
      <c r="F74" s="8"/>
    </row>
    <row r="75" spans="1:6">
      <c r="A75" s="26" t="s">
        <v>60</v>
      </c>
      <c r="B75" s="24">
        <v>0</v>
      </c>
      <c r="C75" s="43">
        <v>0</v>
      </c>
      <c r="D75" s="43">
        <v>75</v>
      </c>
      <c r="E75" s="40">
        <f t="shared" ref="E75:E85" si="7">SUM(C75-D75)</f>
        <v>-75</v>
      </c>
      <c r="F75" s="8"/>
    </row>
    <row r="76" spans="1:6">
      <c r="A76" s="26" t="s">
        <v>61</v>
      </c>
      <c r="B76" s="24">
        <v>0</v>
      </c>
      <c r="C76" s="43">
        <v>0</v>
      </c>
      <c r="D76" s="43"/>
      <c r="E76" s="40">
        <f t="shared" si="7"/>
        <v>0</v>
      </c>
      <c r="F76" s="8"/>
    </row>
    <row r="77" spans="1:6">
      <c r="A77" s="26" t="s">
        <v>62</v>
      </c>
      <c r="B77" s="24">
        <v>0</v>
      </c>
      <c r="C77" s="43">
        <v>0</v>
      </c>
      <c r="D77" s="43">
        <v>25</v>
      </c>
      <c r="E77" s="40">
        <f t="shared" si="7"/>
        <v>-25</v>
      </c>
      <c r="F77" s="8"/>
    </row>
    <row r="78" spans="1:6">
      <c r="A78" s="26" t="s">
        <v>63</v>
      </c>
      <c r="B78" s="24">
        <v>0</v>
      </c>
      <c r="C78" s="43">
        <v>0</v>
      </c>
      <c r="D78" s="43">
        <v>60</v>
      </c>
      <c r="E78" s="40">
        <f t="shared" si="7"/>
        <v>-60</v>
      </c>
      <c r="F78" s="8"/>
    </row>
    <row r="79" spans="1:6">
      <c r="A79" s="26" t="s">
        <v>64</v>
      </c>
      <c r="B79" s="24">
        <v>0</v>
      </c>
      <c r="C79" s="43">
        <v>0</v>
      </c>
      <c r="D79" s="43">
        <v>75</v>
      </c>
      <c r="E79" s="40">
        <f t="shared" si="7"/>
        <v>-75</v>
      </c>
      <c r="F79" s="8"/>
    </row>
    <row r="80" spans="1:6">
      <c r="A80" s="26" t="s">
        <v>131</v>
      </c>
      <c r="B80" s="24">
        <v>0</v>
      </c>
      <c r="C80" s="43">
        <v>0</v>
      </c>
      <c r="D80" s="43">
        <v>180</v>
      </c>
      <c r="E80" s="40">
        <f t="shared" ref="E80" si="8">SUM(C80-D80)</f>
        <v>-180</v>
      </c>
      <c r="F80" s="8"/>
    </row>
    <row r="81" spans="1:6">
      <c r="A81" s="26" t="s">
        <v>65</v>
      </c>
      <c r="B81" s="24">
        <v>0</v>
      </c>
      <c r="C81" s="43">
        <v>0</v>
      </c>
      <c r="D81" s="43">
        <v>0</v>
      </c>
      <c r="E81" s="40">
        <f t="shared" si="7"/>
        <v>0</v>
      </c>
      <c r="F81" s="8"/>
    </row>
    <row r="82" spans="1:6">
      <c r="A82" s="26" t="s">
        <v>66</v>
      </c>
      <c r="B82" s="24">
        <v>0</v>
      </c>
      <c r="C82" s="43">
        <v>0</v>
      </c>
      <c r="D82" s="43">
        <v>70</v>
      </c>
      <c r="E82" s="40">
        <f t="shared" si="7"/>
        <v>-70</v>
      </c>
      <c r="F82" s="8"/>
    </row>
    <row r="83" spans="1:6">
      <c r="A83" s="26" t="s">
        <v>67</v>
      </c>
      <c r="B83" s="24">
        <v>0</v>
      </c>
      <c r="C83" s="43">
        <v>0</v>
      </c>
      <c r="D83" s="43">
        <v>150</v>
      </c>
      <c r="E83" s="40">
        <f t="shared" si="7"/>
        <v>-150</v>
      </c>
      <c r="F83" s="110"/>
    </row>
    <row r="84" spans="1:6">
      <c r="A84" s="26" t="s">
        <v>68</v>
      </c>
      <c r="B84" s="24">
        <v>0</v>
      </c>
      <c r="C84" s="43">
        <v>0</v>
      </c>
      <c r="D84" s="43">
        <v>100</v>
      </c>
      <c r="E84" s="40">
        <f t="shared" si="7"/>
        <v>-100</v>
      </c>
      <c r="F84" s="8" t="s">
        <v>109</v>
      </c>
    </row>
    <row r="85" spans="1:6" s="62" customFormat="1">
      <c r="A85" s="27" t="s">
        <v>69</v>
      </c>
      <c r="B85" s="59">
        <f>SUM(B75:B84)</f>
        <v>0</v>
      </c>
      <c r="C85" s="59">
        <f>SUM(C75:C84)</f>
        <v>0</v>
      </c>
      <c r="D85" s="59">
        <f>IF(SUM(D75:D84),SUM(D75:D84),"")</f>
        <v>735</v>
      </c>
      <c r="E85" s="60">
        <f t="shared" si="7"/>
        <v>-735</v>
      </c>
      <c r="F85" s="70"/>
    </row>
    <row r="86" spans="1:6">
      <c r="A86" s="27" t="s">
        <v>39</v>
      </c>
      <c r="B86" s="65"/>
      <c r="C86" s="47" t="str">
        <f>IF(C8,C85/C8,"")</f>
        <v/>
      </c>
      <c r="D86" s="44">
        <f>IF(D8,D85/D8,"")</f>
        <v>4.7262321962511657E-2</v>
      </c>
      <c r="E86" s="47"/>
      <c r="F86" s="9"/>
    </row>
    <row r="87" spans="1:6" s="62" customFormat="1">
      <c r="A87" s="27" t="s">
        <v>105</v>
      </c>
      <c r="B87" s="71">
        <f>SUM(B47+B60+B71+B85)</f>
        <v>0</v>
      </c>
      <c r="C87" s="71">
        <f t="shared" ref="C87:E87" si="9">SUM(C47+C60+C71+C85)</f>
        <v>0</v>
      </c>
      <c r="D87" s="71">
        <f t="shared" si="9"/>
        <v>15551.5</v>
      </c>
      <c r="E87" s="71">
        <f t="shared" si="9"/>
        <v>-15551.5</v>
      </c>
      <c r="F87" s="23"/>
    </row>
    <row r="88" spans="1:6">
      <c r="B88" s="67"/>
    </row>
    <row r="89" spans="1:6">
      <c r="A89" s="30" t="s">
        <v>70</v>
      </c>
      <c r="B89" s="68"/>
      <c r="C89" s="11"/>
    </row>
    <row r="90" spans="1:6">
      <c r="A90" s="31" t="s">
        <v>71</v>
      </c>
      <c r="B90" s="31"/>
      <c r="C90" s="12">
        <f>SUM(F90:L90)</f>
        <v>0</v>
      </c>
    </row>
    <row r="91" spans="1:6">
      <c r="A91" s="31" t="s">
        <v>72</v>
      </c>
      <c r="B91" s="31"/>
      <c r="C91" s="12">
        <f>SUM(F91:L91)</f>
        <v>0</v>
      </c>
    </row>
    <row r="92" spans="1:6">
      <c r="A92" s="31" t="s">
        <v>73</v>
      </c>
      <c r="B92" s="31"/>
      <c r="C92" s="12">
        <f>SUM(F92:L92)</f>
        <v>0</v>
      </c>
    </row>
    <row r="93" spans="1:6">
      <c r="A93" s="31" t="s">
        <v>74</v>
      </c>
      <c r="B93" s="31"/>
      <c r="C93" s="12">
        <f>SUM(F93:L93)</f>
        <v>0</v>
      </c>
    </row>
    <row r="94" spans="1:6">
      <c r="A94" s="32" t="s">
        <v>75</v>
      </c>
      <c r="B94" s="25">
        <f t="shared" ref="B94:C94" si="10">SUM(B90:B93)</f>
        <v>0</v>
      </c>
      <c r="C94" s="25">
        <f t="shared" si="10"/>
        <v>0</v>
      </c>
    </row>
    <row r="95" spans="1:6">
      <c r="A95" s="33"/>
      <c r="B95" s="33"/>
      <c r="C95" s="11"/>
    </row>
    <row r="96" spans="1:6" ht="15.75" thickBot="1">
      <c r="A96" s="56" t="s">
        <v>76</v>
      </c>
      <c r="B96" s="57">
        <f>B21-B87+B94</f>
        <v>0</v>
      </c>
      <c r="C96" s="57">
        <f>C21-C87+C94</f>
        <v>0</v>
      </c>
    </row>
    <row r="97" spans="1:4">
      <c r="A97" s="34"/>
      <c r="B97" s="34"/>
      <c r="C97" s="49"/>
    </row>
    <row r="98" spans="1:4">
      <c r="A98" s="32" t="s">
        <v>77</v>
      </c>
      <c r="B98" s="32"/>
      <c r="C98" s="15"/>
    </row>
    <row r="99" spans="1:4">
      <c r="A99" s="32" t="s">
        <v>78</v>
      </c>
      <c r="B99" s="32"/>
      <c r="C99" s="15">
        <f>SUM(C96:C98)</f>
        <v>0</v>
      </c>
    </row>
    <row r="100" spans="1:4">
      <c r="A100" s="35"/>
      <c r="B100" s="35"/>
      <c r="C100" s="50"/>
      <c r="D100" s="51"/>
    </row>
  </sheetData>
  <pageMargins left="0.7" right="0.7" top="0.75" bottom="0.75" header="0.3" footer="0.3"/>
  <pageSetup scale="88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Admin</vt:lpstr>
      <vt:lpstr>Project</vt:lpstr>
      <vt:lpstr>Admin Notes</vt:lpstr>
      <vt:lpstr>Admin!Print_Area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treese</dc:creator>
  <cp:lastModifiedBy>Carol Davis</cp:lastModifiedBy>
  <cp:lastPrinted>2019-06-01T20:47:18Z</cp:lastPrinted>
  <dcterms:created xsi:type="dcterms:W3CDTF">2014-04-09T22:14:34Z</dcterms:created>
  <dcterms:modified xsi:type="dcterms:W3CDTF">2019-06-02T14:47:39Z</dcterms:modified>
</cp:coreProperties>
</file>