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 DiGaetano\Documents\"/>
    </mc:Choice>
  </mc:AlternateContent>
  <xr:revisionPtr revIDLastSave="0" documentId="8_{DD40C816-8430-464D-9C41-A9B55BB196B3}" xr6:coauthVersionLast="47" xr6:coauthVersionMax="47" xr10:uidLastSave="{00000000-0000-0000-0000-000000000000}"/>
  <bookViews>
    <workbookView xWindow="285" yWindow="780" windowWidth="18810" windowHeight="10290" xr2:uid="{B4CF133A-5ED0-4435-BCFB-4836F16D515C}"/>
  </bookViews>
  <sheets>
    <sheet name="Budget 2021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1" l="1"/>
  <c r="C109" i="1"/>
  <c r="C108" i="1"/>
  <c r="C107" i="1"/>
  <c r="C106" i="1"/>
  <c r="D101" i="1"/>
  <c r="D102" i="1" s="1"/>
  <c r="C101" i="1"/>
  <c r="B101" i="1"/>
  <c r="E100" i="1"/>
  <c r="E99" i="1"/>
  <c r="E98" i="1"/>
  <c r="E97" i="1"/>
  <c r="E96" i="1"/>
  <c r="E95" i="1"/>
  <c r="E94" i="1"/>
  <c r="E93" i="1"/>
  <c r="E92" i="1"/>
  <c r="E91" i="1"/>
  <c r="D87" i="1"/>
  <c r="D88" i="1" s="1"/>
  <c r="C87" i="1"/>
  <c r="B87" i="1"/>
  <c r="E86" i="1"/>
  <c r="E83" i="1"/>
  <c r="E82" i="1"/>
  <c r="E81" i="1"/>
  <c r="E80" i="1"/>
  <c r="E79" i="1"/>
  <c r="D75" i="1"/>
  <c r="D76" i="1" s="1"/>
  <c r="C75" i="1"/>
  <c r="B75" i="1"/>
  <c r="E74" i="1"/>
  <c r="E73" i="1"/>
  <c r="E72" i="1"/>
  <c r="E71" i="1"/>
  <c r="E70" i="1"/>
  <c r="E68" i="1"/>
  <c r="E67" i="1"/>
  <c r="E66" i="1"/>
  <c r="E65" i="1"/>
  <c r="E64" i="1"/>
  <c r="E63" i="1"/>
  <c r="D59" i="1"/>
  <c r="C59" i="1"/>
  <c r="B59" i="1"/>
  <c r="B103" i="1" s="1"/>
  <c r="E58" i="1"/>
  <c r="E57" i="1"/>
  <c r="E56" i="1"/>
  <c r="E55" i="1"/>
  <c r="E53" i="1"/>
  <c r="E52" i="1"/>
  <c r="E51" i="1"/>
  <c r="E50" i="1"/>
  <c r="E49" i="1"/>
  <c r="E48" i="1"/>
  <c r="E47" i="1"/>
  <c r="E46" i="1"/>
  <c r="E45" i="1"/>
  <c r="E44" i="1"/>
  <c r="E43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9" i="1"/>
  <c r="C7" i="1"/>
  <c r="B8" i="1" l="1"/>
  <c r="E101" i="1"/>
  <c r="C110" i="1"/>
  <c r="D103" i="1"/>
  <c r="E25" i="1"/>
  <c r="B112" i="1"/>
  <c r="C103" i="1"/>
  <c r="C112" i="1" s="1"/>
  <c r="C115" i="1" s="1"/>
  <c r="D60" i="1"/>
  <c r="E59" i="1"/>
  <c r="E75" i="1"/>
  <c r="C8" i="1"/>
  <c r="E87" i="1"/>
  <c r="B7" i="1"/>
  <c r="B9" i="1" s="1"/>
  <c r="E103" i="1" l="1"/>
  <c r="C102" i="1"/>
  <c r="C88" i="1"/>
  <c r="C76" i="1"/>
  <c r="C9" i="1"/>
</calcChain>
</file>

<file path=xl/sharedStrings.xml><?xml version="1.0" encoding="utf-8"?>
<sst xmlns="http://schemas.openxmlformats.org/spreadsheetml/2006/main" count="149" uniqueCount="136">
  <si>
    <t>ALTRUSA OF TEMPLE</t>
  </si>
  <si>
    <t xml:space="preserve"> SUMMARY</t>
  </si>
  <si>
    <t>CURRENT MONTH</t>
  </si>
  <si>
    <t>YEAR TO DATE</t>
  </si>
  <si>
    <t>BUDGET 2021-2022</t>
  </si>
  <si>
    <t>VARIANCE</t>
  </si>
  <si>
    <t xml:space="preserve"> Total income</t>
  </si>
  <si>
    <t xml:space="preserve"> Total expenses</t>
  </si>
  <si>
    <t xml:space="preserve"> Income less expenses:</t>
  </si>
  <si>
    <t>Transfer From Reserves:</t>
  </si>
  <si>
    <t xml:space="preserve"> INCOME DETAILS</t>
  </si>
  <si>
    <t>ACTUAL</t>
  </si>
  <si>
    <t>BUDGETED</t>
  </si>
  <si>
    <t>Brag Jar</t>
  </si>
  <si>
    <t>Current Member Dues 100 Renewals</t>
  </si>
  <si>
    <t>100 @ $120=$12,000</t>
  </si>
  <si>
    <t>Current Young Professional 2 Renewals</t>
  </si>
  <si>
    <t>4 @$66.50</t>
  </si>
  <si>
    <t>Dual  Memberships</t>
  </si>
  <si>
    <t>1 @$52.00</t>
  </si>
  <si>
    <t>Membership Late Fees</t>
  </si>
  <si>
    <t>Interest</t>
  </si>
  <si>
    <t>Member Donations</t>
  </si>
  <si>
    <t>New Member Dues (Half)</t>
  </si>
  <si>
    <t>Anticipate 4 new Half member dues @$110.00</t>
  </si>
  <si>
    <t>New Member Dues (Full)</t>
  </si>
  <si>
    <t>Anticipate 12 new Full member dues @$170.00</t>
  </si>
  <si>
    <t>New Young Professional Dues (Half)</t>
  </si>
  <si>
    <t>Anticipate 2 new Half members - Young professionals.</t>
  </si>
  <si>
    <t>New Young Professional Dues (Full)</t>
  </si>
  <si>
    <t>Anticipate 2 new Full members. Young professionals</t>
  </si>
  <si>
    <t>Promo Sales</t>
  </si>
  <si>
    <t>Total Administrative Income:</t>
  </si>
  <si>
    <t xml:space="preserve"> EXPENSE DETAILS</t>
  </si>
  <si>
    <t>ADMINISTRATIVE</t>
  </si>
  <si>
    <t>Bank Service Charge</t>
  </si>
  <si>
    <t>ClubRunner (Sage) electronic pymt fees</t>
  </si>
  <si>
    <t>Chamber Dues</t>
  </si>
  <si>
    <t>Contingency</t>
  </si>
  <si>
    <t>Current Member District Dues</t>
  </si>
  <si>
    <t>100 members @$13.00</t>
  </si>
  <si>
    <t>Current Member International Dues</t>
  </si>
  <si>
    <t>100 members @$55.00</t>
  </si>
  <si>
    <t>Current Young Professional Member Dist Dues</t>
  </si>
  <si>
    <t>4 members @13.00</t>
  </si>
  <si>
    <t>Current Young Professional Member Int Dues</t>
  </si>
  <si>
    <t>4 members @27.50</t>
  </si>
  <si>
    <t>International/District Late Fees</t>
  </si>
  <si>
    <t>Dist Conv Fees (Delegates)</t>
  </si>
  <si>
    <t>Dist Leadership Training Fee</t>
  </si>
  <si>
    <t>International Convention Fee</t>
  </si>
  <si>
    <t>International Convention Delegate Fee</t>
  </si>
  <si>
    <t>New Member Dist Dues (Full)</t>
  </si>
  <si>
    <t>12 members @$13.00</t>
  </si>
  <si>
    <t>New Member Dist Dues (Half)</t>
  </si>
  <si>
    <t>4 members @$6.50</t>
  </si>
  <si>
    <t>New Member Int Dues (Full)</t>
  </si>
  <si>
    <t>12 members @$55.00</t>
  </si>
  <si>
    <t>New Member Int Dues (Half)</t>
  </si>
  <si>
    <t>4 members @$27.50</t>
  </si>
  <si>
    <t>New Young Professional Dist Dues (Full)</t>
  </si>
  <si>
    <t>2 members YP @$13.00</t>
  </si>
  <si>
    <t>New Young Professional Dist Dues (Half)</t>
  </si>
  <si>
    <t>2 members Yp @$6.50</t>
  </si>
  <si>
    <t>New Young Professional Int Dues (Full)</t>
  </si>
  <si>
    <t>2 members YP @$27.50</t>
  </si>
  <si>
    <t>New Young Professional Int Dues (Half)</t>
  </si>
  <si>
    <t>New Member Int Processing Fee</t>
  </si>
  <si>
    <t>20 members @$10.00</t>
  </si>
  <si>
    <t>New Member Kits/Pins</t>
  </si>
  <si>
    <t>20 members @$15.00</t>
  </si>
  <si>
    <t>New Member Nametags</t>
  </si>
  <si>
    <t>20 members @$12.50</t>
  </si>
  <si>
    <t>Swizznet</t>
  </si>
  <si>
    <t>Quickbooks-Foundation</t>
  </si>
  <si>
    <t>Speaker Lunches</t>
  </si>
  <si>
    <t>Speaker appreciation</t>
  </si>
  <si>
    <t>Outgoing President's Gift</t>
  </si>
  <si>
    <t>Storage Rental/Library Unit</t>
  </si>
  <si>
    <t>Increase in rent for next 12 months of $120.00 from year 2020-2021</t>
  </si>
  <si>
    <t xml:space="preserve"> Total Administrative Expenses:</t>
  </si>
  <si>
    <t xml:space="preserve"> Percent of total:</t>
  </si>
  <si>
    <t>MEMBERSHIP</t>
  </si>
  <si>
    <t>Add An Altrusan Day</t>
  </si>
  <si>
    <t>Altrusan of the Year</t>
  </si>
  <si>
    <t>Altrusan of the Year - Donation to Charity</t>
  </si>
  <si>
    <t>Club Birthday Party</t>
  </si>
  <si>
    <t>Club Christmas Party</t>
  </si>
  <si>
    <t>Installation of Officers</t>
  </si>
  <si>
    <t>Member Orientations</t>
  </si>
  <si>
    <t>Member Retention</t>
  </si>
  <si>
    <t>Professional Development</t>
  </si>
  <si>
    <t>Leadership Temple</t>
  </si>
  <si>
    <t xml:space="preserve">COVID-19 Meeting Space </t>
  </si>
  <si>
    <t>$3,000.00 August 2021-May 2022</t>
  </si>
  <si>
    <t xml:space="preserve"> Total Membership Expenses:</t>
  </si>
  <si>
    <t>COMMUNICATION</t>
  </si>
  <si>
    <t>Archives</t>
  </si>
  <si>
    <t>Conference Display</t>
  </si>
  <si>
    <t>Publicity</t>
  </si>
  <si>
    <t>Website</t>
  </si>
  <si>
    <t>Paid $954.00 during past year</t>
  </si>
  <si>
    <t>Zoom</t>
  </si>
  <si>
    <t>Yearbook</t>
  </si>
  <si>
    <t xml:space="preserve"> Total Communication Expenses:</t>
  </si>
  <si>
    <t>BOARD</t>
  </si>
  <si>
    <t>District Conf Auction Item</t>
  </si>
  <si>
    <t>District Conf Reception</t>
  </si>
  <si>
    <t>District Visit</t>
  </si>
  <si>
    <t>Incoming President's Supplies</t>
  </si>
  <si>
    <t>Incoming Treasurer's Supplies</t>
  </si>
  <si>
    <t>D&amp;O Insurance</t>
  </si>
  <si>
    <t>Misc/Contingency</t>
  </si>
  <si>
    <t>Post Office Box Rental</t>
  </si>
  <si>
    <t>President's Pin</t>
  </si>
  <si>
    <t>President Retreat</t>
  </si>
  <si>
    <t xml:space="preserve"> Total Board Expenses:</t>
  </si>
  <si>
    <t xml:space="preserve"> Total Expenses:</t>
  </si>
  <si>
    <t>Reimburseable Events</t>
  </si>
  <si>
    <t>Reimburseable Events Income</t>
  </si>
  <si>
    <t>Reimbursable Event Expenses</t>
  </si>
  <si>
    <t xml:space="preserve">Member Support Funds Received </t>
  </si>
  <si>
    <t>Member Support:Bereavement Meals</t>
  </si>
  <si>
    <t>TOTAL REIMBURSEABLE EVENTS</t>
  </si>
  <si>
    <t>NET INCOME</t>
  </si>
  <si>
    <t>Bank Balance, Beginning of Year</t>
  </si>
  <si>
    <t>Reconciled Bank Balance/End of Period</t>
  </si>
  <si>
    <t>Pending</t>
  </si>
  <si>
    <t>5 Delegates @ $260.00</t>
  </si>
  <si>
    <t>Notebooks with theme/logo</t>
  </si>
  <si>
    <t>PROPOSED BUDGET 2021 - 2022</t>
  </si>
  <si>
    <t>Bereavement Meals</t>
  </si>
  <si>
    <t>New District banner, BSW showcase</t>
  </si>
  <si>
    <t>Annual fee/review by end of year for renewal options</t>
  </si>
  <si>
    <t>Discuss for future</t>
  </si>
  <si>
    <t>for presentation on June 1st,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</si>
</sst>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Franklin Gothic Demi"/>
      <family val="2"/>
    </font>
    <font>
      <sz val="11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Continuous" vertical="top"/>
    </xf>
    <xf numFmtId="0" fontId="0" fillId="0" borderId="0" xfId="0" applyAlignment="1">
      <alignment horizontal="centerContinuous"/>
    </xf>
    <xf numFmtId="17" fontId="5" fillId="0" borderId="0" xfId="0" applyNumberFormat="1" applyFont="1" applyAlignment="1" applyProtection="1">
      <alignment horizontal="centerContinuous" vertical="center"/>
      <protection locked="0"/>
    </xf>
    <xf numFmtId="17" fontId="3" fillId="0" borderId="0" xfId="0" applyNumberFormat="1" applyFont="1" applyAlignment="1" applyProtection="1">
      <alignment horizontal="centerContinuous" vertical="center"/>
      <protection locked="0"/>
    </xf>
    <xf numFmtId="0" fontId="5" fillId="0" borderId="0" xfId="0" applyFont="1"/>
    <xf numFmtId="14" fontId="3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44" fontId="3" fillId="0" borderId="0" xfId="0" applyNumberFormat="1" applyFont="1"/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44" fontId="9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44" fontId="11" fillId="0" borderId="0" xfId="0" applyNumberFormat="1" applyFont="1"/>
    <xf numFmtId="7" fontId="11" fillId="0" borderId="0" xfId="0" applyNumberFormat="1" applyFont="1"/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8" fillId="0" borderId="0" xfId="0" applyFont="1" applyAlignment="1">
      <alignment vertical="center"/>
    </xf>
    <xf numFmtId="44" fontId="5" fillId="0" borderId="0" xfId="0" applyNumberFormat="1" applyFont="1" applyAlignment="1">
      <alignment horizontal="right" vertical="center"/>
    </xf>
    <xf numFmtId="0" fontId="8" fillId="0" borderId="0" xfId="0" applyFont="1"/>
    <xf numFmtId="4" fontId="3" fillId="0" borderId="0" xfId="0" applyNumberFormat="1" applyFont="1"/>
    <xf numFmtId="44" fontId="3" fillId="0" borderId="0" xfId="0" applyNumberFormat="1" applyFont="1" applyProtection="1">
      <protection locked="0"/>
    </xf>
    <xf numFmtId="44" fontId="3" fillId="2" borderId="0" xfId="0" applyNumberFormat="1" applyFont="1" applyFill="1" applyProtection="1">
      <protection locked="0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0" fontId="3" fillId="0" borderId="0" xfId="0" applyNumberFormat="1" applyFont="1" applyAlignment="1">
      <alignment vertical="center"/>
    </xf>
    <xf numFmtId="2" fontId="3" fillId="0" borderId="0" xfId="0" applyNumberFormat="1" applyFont="1"/>
    <xf numFmtId="44" fontId="3" fillId="2" borderId="0" xfId="0" applyNumberFormat="1" applyFont="1" applyFill="1"/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1" applyFont="1" applyFill="1" applyBorder="1"/>
    <xf numFmtId="0" fontId="3" fillId="0" borderId="0" xfId="0" applyFont="1" applyAlignment="1">
      <alignment horizontal="left" indent="1"/>
    </xf>
    <xf numFmtId="44" fontId="3" fillId="0" borderId="0" xfId="1" applyFont="1" applyFill="1" applyBorder="1"/>
    <xf numFmtId="0" fontId="5" fillId="0" borderId="0" xfId="0" applyFont="1" applyAlignment="1">
      <alignment horizontal="right"/>
    </xf>
    <xf numFmtId="44" fontId="5" fillId="0" borderId="0" xfId="1" applyFont="1" applyFill="1" applyBorder="1" applyAlignment="1">
      <alignment horizontal="right"/>
    </xf>
    <xf numFmtId="39" fontId="5" fillId="0" borderId="1" xfId="0" applyNumberFormat="1" applyFont="1" applyBorder="1" applyAlignment="1">
      <alignment horizontal="right"/>
    </xf>
    <xf numFmtId="44" fontId="5" fillId="0" borderId="1" xfId="1" applyFont="1" applyFill="1" applyBorder="1" applyAlignment="1">
      <alignment horizontal="right"/>
    </xf>
    <xf numFmtId="164" fontId="11" fillId="0" borderId="0" xfId="0" applyNumberFormat="1" applyFont="1"/>
    <xf numFmtId="44" fontId="11" fillId="0" borderId="0" xfId="1" applyFont="1" applyFill="1" applyBorder="1"/>
    <xf numFmtId="44" fontId="4" fillId="0" borderId="0" xfId="1" applyFont="1" applyFill="1" applyBorder="1"/>
    <xf numFmtId="0" fontId="13" fillId="0" borderId="0" xfId="0" applyFont="1"/>
    <xf numFmtId="0" fontId="14" fillId="0" borderId="0" xfId="0" applyFont="1"/>
    <xf numFmtId="44" fontId="14" fillId="0" borderId="0" xfId="1" applyFont="1" applyFill="1" applyBorder="1"/>
    <xf numFmtId="0" fontId="7" fillId="0" borderId="0" xfId="0" applyFont="1" applyFill="1"/>
    <xf numFmtId="44" fontId="3" fillId="0" borderId="0" xfId="0" applyNumberFormat="1" applyFont="1" applyFill="1"/>
    <xf numFmtId="44" fontId="3" fillId="0" borderId="0" xfId="0" applyNumberFormat="1" applyFont="1" applyFill="1" applyProtection="1">
      <protection locked="0"/>
    </xf>
    <xf numFmtId="44" fontId="5" fillId="0" borderId="0" xfId="0" applyNumberFormat="1" applyFont="1" applyFill="1"/>
    <xf numFmtId="44" fontId="5" fillId="0" borderId="0" xfId="0" applyNumberFormat="1" applyFont="1" applyFill="1" applyProtection="1">
      <protection locked="0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5" fontId="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7DA7-65D2-4E60-93FB-A0B51BA953D2}">
  <dimension ref="A1:F117"/>
  <sheetViews>
    <sheetView tabSelected="1" topLeftCell="A99" workbookViewId="0">
      <selection activeCell="A118" sqref="A118"/>
    </sheetView>
  </sheetViews>
  <sheetFormatPr defaultColWidth="26.7109375" defaultRowHeight="15" x14ac:dyDescent="0.25"/>
  <cols>
    <col min="1" max="1" width="42.28515625" customWidth="1"/>
    <col min="2" max="3" width="0" hidden="1" customWidth="1"/>
    <col min="4" max="4" width="28.140625" customWidth="1"/>
    <col min="6" max="6" width="26.7109375" style="2"/>
  </cols>
  <sheetData>
    <row r="1" spans="1:6" x14ac:dyDescent="0.25">
      <c r="A1" s="1"/>
      <c r="B1" s="1"/>
      <c r="C1" s="1"/>
      <c r="D1" s="1"/>
      <c r="E1" s="1"/>
    </row>
    <row r="2" spans="1:6" x14ac:dyDescent="0.25">
      <c r="A2" s="3" t="s">
        <v>0</v>
      </c>
      <c r="B2" s="4"/>
      <c r="C2" s="3"/>
      <c r="D2" s="3"/>
      <c r="E2" s="3"/>
    </row>
    <row r="3" spans="1:6" x14ac:dyDescent="0.25">
      <c r="A3" s="5" t="s">
        <v>130</v>
      </c>
      <c r="B3" s="4"/>
      <c r="C3" s="6"/>
      <c r="D3" s="5"/>
      <c r="E3" s="5"/>
    </row>
    <row r="4" spans="1:6" x14ac:dyDescent="0.25">
      <c r="A4" s="1"/>
      <c r="B4" s="1"/>
      <c r="C4" s="1"/>
      <c r="D4" s="63"/>
      <c r="E4" s="8"/>
    </row>
    <row r="6" spans="1:6" ht="15.75" thickBot="1" x14ac:dyDescent="0.3">
      <c r="A6" s="9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1"/>
    </row>
    <row r="7" spans="1:6" x14ac:dyDescent="0.25">
      <c r="A7" s="12" t="s">
        <v>6</v>
      </c>
      <c r="B7" s="13">
        <f>B25</f>
        <v>0</v>
      </c>
      <c r="C7" s="13">
        <f>C25</f>
        <v>0</v>
      </c>
      <c r="D7" s="13">
        <v>16042.5</v>
      </c>
      <c r="E7" s="13">
        <v>16042.5</v>
      </c>
    </row>
    <row r="8" spans="1:6" x14ac:dyDescent="0.25">
      <c r="A8" s="12" t="s">
        <v>7</v>
      </c>
      <c r="B8" s="13">
        <f>(B59+B75+B87+B101)</f>
        <v>0</v>
      </c>
      <c r="C8" s="13">
        <f>(C59+C75+C87+C101)</f>
        <v>0</v>
      </c>
      <c r="D8" s="13">
        <v>19140.7</v>
      </c>
      <c r="E8" s="13">
        <v>19140.7</v>
      </c>
    </row>
    <row r="9" spans="1:6" s="18" customFormat="1" x14ac:dyDescent="0.25">
      <c r="A9" s="14" t="s">
        <v>8</v>
      </c>
      <c r="B9" s="15">
        <f>SUM(B7-B8)</f>
        <v>0</v>
      </c>
      <c r="C9" s="15">
        <f>SUM(C7-C8)</f>
        <v>0</v>
      </c>
      <c r="D9" s="16">
        <v>-3098.2</v>
      </c>
      <c r="E9" s="15">
        <f>SUM(E7-E8)</f>
        <v>-3098.2000000000007</v>
      </c>
      <c r="F9" s="17"/>
    </row>
    <row r="10" spans="1:6" s="18" customFormat="1" x14ac:dyDescent="0.25">
      <c r="A10" s="14" t="s">
        <v>9</v>
      </c>
      <c r="B10" s="15"/>
      <c r="C10" s="15"/>
      <c r="D10" s="15"/>
      <c r="E10" s="15"/>
      <c r="F10" s="19" t="s">
        <v>127</v>
      </c>
    </row>
    <row r="11" spans="1:6" x14ac:dyDescent="0.25">
      <c r="A11" s="20"/>
      <c r="D11" s="21"/>
      <c r="E11" s="22"/>
    </row>
    <row r="12" spans="1:6" ht="15.75" thickBot="1" x14ac:dyDescent="0.3">
      <c r="A12" s="23" t="s">
        <v>10</v>
      </c>
      <c r="B12" s="10" t="s">
        <v>2</v>
      </c>
      <c r="C12" s="24" t="s">
        <v>11</v>
      </c>
      <c r="D12" s="10" t="s">
        <v>12</v>
      </c>
      <c r="E12" s="10" t="s">
        <v>5</v>
      </c>
    </row>
    <row r="13" spans="1:6" x14ac:dyDescent="0.25">
      <c r="A13" s="12" t="s">
        <v>13</v>
      </c>
      <c r="B13" s="13">
        <v>0</v>
      </c>
      <c r="C13" s="25">
        <v>0</v>
      </c>
      <c r="D13" s="25">
        <v>800</v>
      </c>
      <c r="E13" s="13">
        <f t="shared" ref="E13:E25" si="0">SUM(C13-D13)</f>
        <v>-800</v>
      </c>
    </row>
    <row r="14" spans="1:6" x14ac:dyDescent="0.25">
      <c r="A14" s="12" t="s">
        <v>14</v>
      </c>
      <c r="B14" s="13">
        <v>0</v>
      </c>
      <c r="C14" s="25">
        <v>0</v>
      </c>
      <c r="D14" s="25">
        <v>12000</v>
      </c>
      <c r="E14" s="13">
        <f t="shared" si="0"/>
        <v>-12000</v>
      </c>
      <c r="F14" s="26" t="s">
        <v>15</v>
      </c>
    </row>
    <row r="15" spans="1:6" x14ac:dyDescent="0.25">
      <c r="A15" s="12" t="s">
        <v>16</v>
      </c>
      <c r="B15" s="13">
        <v>0</v>
      </c>
      <c r="C15" s="25">
        <v>0</v>
      </c>
      <c r="D15" s="25">
        <v>266</v>
      </c>
      <c r="E15" s="13">
        <f t="shared" si="0"/>
        <v>-266</v>
      </c>
      <c r="F15" s="27" t="s">
        <v>17</v>
      </c>
    </row>
    <row r="16" spans="1:6" x14ac:dyDescent="0.25">
      <c r="A16" s="12" t="s">
        <v>18</v>
      </c>
      <c r="B16" s="13">
        <v>0</v>
      </c>
      <c r="C16" s="25">
        <v>0</v>
      </c>
      <c r="D16" s="25">
        <v>52</v>
      </c>
      <c r="E16" s="13">
        <f t="shared" si="0"/>
        <v>-52</v>
      </c>
      <c r="F16" s="27" t="s">
        <v>19</v>
      </c>
    </row>
    <row r="17" spans="1:6" x14ac:dyDescent="0.25">
      <c r="A17" s="12" t="s">
        <v>20</v>
      </c>
      <c r="B17" s="13">
        <v>0</v>
      </c>
      <c r="C17" s="25">
        <v>0</v>
      </c>
      <c r="D17" s="25">
        <v>45</v>
      </c>
      <c r="E17" s="13">
        <f t="shared" si="0"/>
        <v>-45</v>
      </c>
    </row>
    <row r="18" spans="1:6" x14ac:dyDescent="0.25">
      <c r="A18" s="12" t="s">
        <v>21</v>
      </c>
      <c r="B18" s="13">
        <v>0</v>
      </c>
      <c r="C18" s="25">
        <v>0</v>
      </c>
      <c r="D18" s="25">
        <v>0</v>
      </c>
      <c r="E18" s="13">
        <f t="shared" si="0"/>
        <v>0</v>
      </c>
    </row>
    <row r="19" spans="1:6" x14ac:dyDescent="0.25">
      <c r="A19" s="12" t="s">
        <v>22</v>
      </c>
      <c r="B19" s="13">
        <v>0</v>
      </c>
      <c r="C19" s="25">
        <v>0</v>
      </c>
      <c r="D19" s="25">
        <v>0</v>
      </c>
      <c r="E19" s="13">
        <f t="shared" si="0"/>
        <v>0</v>
      </c>
    </row>
    <row r="20" spans="1:6" ht="30" x14ac:dyDescent="0.25">
      <c r="A20" s="12" t="s">
        <v>23</v>
      </c>
      <c r="B20" s="13">
        <v>0</v>
      </c>
      <c r="C20" s="25">
        <v>0</v>
      </c>
      <c r="D20" s="25">
        <v>440</v>
      </c>
      <c r="E20" s="13">
        <f t="shared" si="0"/>
        <v>-440</v>
      </c>
      <c r="F20" s="2" t="s">
        <v>24</v>
      </c>
    </row>
    <row r="21" spans="1:6" ht="30" x14ac:dyDescent="0.25">
      <c r="A21" s="12" t="s">
        <v>25</v>
      </c>
      <c r="B21" s="13">
        <v>0</v>
      </c>
      <c r="C21" s="25">
        <v>0</v>
      </c>
      <c r="D21" s="25">
        <v>2040</v>
      </c>
      <c r="E21" s="13">
        <f t="shared" si="0"/>
        <v>-2040</v>
      </c>
      <c r="F21" s="2" t="s">
        <v>26</v>
      </c>
    </row>
    <row r="22" spans="1:6" ht="45" x14ac:dyDescent="0.25">
      <c r="A22" s="12" t="s">
        <v>27</v>
      </c>
      <c r="B22" s="13">
        <v>0</v>
      </c>
      <c r="C22" s="25">
        <v>0</v>
      </c>
      <c r="D22" s="25">
        <v>166.5</v>
      </c>
      <c r="E22" s="13">
        <f t="shared" si="0"/>
        <v>-166.5</v>
      </c>
      <c r="F22" s="2" t="s">
        <v>28</v>
      </c>
    </row>
    <row r="23" spans="1:6" ht="45" x14ac:dyDescent="0.25">
      <c r="A23" s="12" t="s">
        <v>29</v>
      </c>
      <c r="B23" s="13">
        <v>0</v>
      </c>
      <c r="C23" s="25">
        <v>0</v>
      </c>
      <c r="D23" s="25">
        <v>233</v>
      </c>
      <c r="E23" s="13">
        <f t="shared" si="0"/>
        <v>-233</v>
      </c>
      <c r="F23" s="2" t="s">
        <v>30</v>
      </c>
    </row>
    <row r="24" spans="1:6" x14ac:dyDescent="0.25">
      <c r="A24" s="12" t="s">
        <v>31</v>
      </c>
      <c r="B24" s="13">
        <v>0</v>
      </c>
      <c r="C24" s="25">
        <v>0</v>
      </c>
      <c r="D24" s="25">
        <v>0</v>
      </c>
      <c r="E24" s="13">
        <f t="shared" si="0"/>
        <v>0</v>
      </c>
    </row>
    <row r="25" spans="1:6" s="18" customFormat="1" x14ac:dyDescent="0.25">
      <c r="A25" s="28" t="s">
        <v>32</v>
      </c>
      <c r="B25" s="29">
        <f>SUM(B13:B24)</f>
        <v>0</v>
      </c>
      <c r="C25" s="29">
        <f>SUM(C13:C24)</f>
        <v>0</v>
      </c>
      <c r="D25" s="29">
        <f>IF(SUM(D13:D24),SUM(D13:D24),"")</f>
        <v>16042.5</v>
      </c>
      <c r="E25" s="15">
        <f t="shared" si="0"/>
        <v>-16042.5</v>
      </c>
      <c r="F25" s="19"/>
    </row>
    <row r="27" spans="1:6" ht="15.75" thickBot="1" x14ac:dyDescent="0.3">
      <c r="A27" s="23" t="s">
        <v>33</v>
      </c>
      <c r="B27" s="10" t="s">
        <v>2</v>
      </c>
      <c r="C27" s="24" t="s">
        <v>11</v>
      </c>
      <c r="D27" s="10" t="s">
        <v>12</v>
      </c>
      <c r="E27" s="10" t="s">
        <v>5</v>
      </c>
    </row>
    <row r="28" spans="1:6" x14ac:dyDescent="0.25">
      <c r="A28" s="30" t="s">
        <v>34</v>
      </c>
      <c r="B28" s="30"/>
      <c r="C28" s="31"/>
      <c r="D28" s="31"/>
      <c r="E28" s="31"/>
    </row>
    <row r="29" spans="1:6" x14ac:dyDescent="0.25">
      <c r="A29" s="12" t="s">
        <v>35</v>
      </c>
      <c r="B29" s="13">
        <v>0</v>
      </c>
      <c r="C29" s="32">
        <v>0</v>
      </c>
      <c r="D29" s="32">
        <v>0</v>
      </c>
      <c r="E29" s="13">
        <f t="shared" ref="E29:E59" si="1">SUM(C29-D29)</f>
        <v>0</v>
      </c>
    </row>
    <row r="30" spans="1:6" x14ac:dyDescent="0.25">
      <c r="A30" s="56" t="s">
        <v>36</v>
      </c>
      <c r="B30" s="57">
        <v>0</v>
      </c>
      <c r="C30" s="58">
        <v>0</v>
      </c>
      <c r="D30" s="58">
        <v>300</v>
      </c>
      <c r="E30" s="13">
        <f>SUM(C30-D30)</f>
        <v>-300</v>
      </c>
    </row>
    <row r="31" spans="1:6" x14ac:dyDescent="0.25">
      <c r="A31" s="12" t="s">
        <v>37</v>
      </c>
      <c r="B31" s="13">
        <v>0</v>
      </c>
      <c r="C31" s="32">
        <v>0</v>
      </c>
      <c r="D31" s="32">
        <v>195</v>
      </c>
      <c r="E31" s="13">
        <f t="shared" si="1"/>
        <v>-195</v>
      </c>
    </row>
    <row r="32" spans="1:6" x14ac:dyDescent="0.25">
      <c r="A32" s="12" t="s">
        <v>38</v>
      </c>
      <c r="B32" s="13">
        <v>0</v>
      </c>
      <c r="C32" s="32">
        <v>0</v>
      </c>
      <c r="D32" s="32">
        <v>0</v>
      </c>
      <c r="E32" s="13">
        <f t="shared" si="1"/>
        <v>0</v>
      </c>
    </row>
    <row r="33" spans="1:6" x14ac:dyDescent="0.25">
      <c r="A33" s="12" t="s">
        <v>39</v>
      </c>
      <c r="B33" s="13">
        <v>0</v>
      </c>
      <c r="C33" s="32">
        <v>0</v>
      </c>
      <c r="D33" s="32">
        <v>1300</v>
      </c>
      <c r="E33" s="13">
        <f t="shared" si="1"/>
        <v>-1300</v>
      </c>
      <c r="F33" s="2" t="s">
        <v>40</v>
      </c>
    </row>
    <row r="34" spans="1:6" x14ac:dyDescent="0.25">
      <c r="A34" s="12" t="s">
        <v>41</v>
      </c>
      <c r="B34" s="13">
        <v>0</v>
      </c>
      <c r="C34" s="32">
        <v>0</v>
      </c>
      <c r="D34" s="32">
        <v>5500</v>
      </c>
      <c r="E34" s="13">
        <f t="shared" si="1"/>
        <v>-5500</v>
      </c>
      <c r="F34" s="2" t="s">
        <v>42</v>
      </c>
    </row>
    <row r="35" spans="1:6" x14ac:dyDescent="0.25">
      <c r="A35" s="12" t="s">
        <v>43</v>
      </c>
      <c r="B35" s="13">
        <v>0</v>
      </c>
      <c r="C35" s="32">
        <v>0</v>
      </c>
      <c r="D35" s="32">
        <v>52</v>
      </c>
      <c r="E35" s="13">
        <f t="shared" si="1"/>
        <v>-52</v>
      </c>
      <c r="F35" s="2" t="s">
        <v>44</v>
      </c>
    </row>
    <row r="36" spans="1:6" x14ac:dyDescent="0.25">
      <c r="A36" s="12" t="s">
        <v>45</v>
      </c>
      <c r="B36" s="13">
        <v>0</v>
      </c>
      <c r="C36" s="32">
        <v>0</v>
      </c>
      <c r="D36" s="32">
        <v>110</v>
      </c>
      <c r="E36" s="13">
        <f t="shared" si="1"/>
        <v>-110</v>
      </c>
      <c r="F36" s="2" t="s">
        <v>46</v>
      </c>
    </row>
    <row r="37" spans="1:6" x14ac:dyDescent="0.25">
      <c r="A37" s="12" t="s">
        <v>47</v>
      </c>
      <c r="B37" s="13">
        <v>0</v>
      </c>
      <c r="C37" s="32">
        <v>0</v>
      </c>
      <c r="D37" s="32">
        <v>40</v>
      </c>
      <c r="E37" s="13">
        <f t="shared" ref="E37" si="2">SUM(C37-D37)</f>
        <v>-40</v>
      </c>
    </row>
    <row r="38" spans="1:6" x14ac:dyDescent="0.25">
      <c r="A38" s="12" t="s">
        <v>48</v>
      </c>
      <c r="B38" s="13">
        <v>0</v>
      </c>
      <c r="C38" s="32">
        <v>0</v>
      </c>
      <c r="D38" s="32">
        <v>1300</v>
      </c>
      <c r="E38" s="13">
        <f t="shared" si="1"/>
        <v>-1300</v>
      </c>
      <c r="F38" s="2" t="s">
        <v>128</v>
      </c>
    </row>
    <row r="39" spans="1:6" x14ac:dyDescent="0.25">
      <c r="A39" s="56" t="s">
        <v>49</v>
      </c>
      <c r="B39" s="59">
        <v>0</v>
      </c>
      <c r="C39" s="60">
        <v>0</v>
      </c>
      <c r="D39" s="60">
        <v>0</v>
      </c>
      <c r="E39" s="59">
        <f t="shared" si="1"/>
        <v>0</v>
      </c>
      <c r="F39" s="61"/>
    </row>
    <row r="40" spans="1:6" x14ac:dyDescent="0.25">
      <c r="A40" s="12" t="s">
        <v>50</v>
      </c>
      <c r="B40" s="13">
        <v>0</v>
      </c>
      <c r="C40" s="32">
        <v>0</v>
      </c>
      <c r="D40" s="32">
        <v>30</v>
      </c>
      <c r="E40" s="13">
        <f t="shared" si="1"/>
        <v>-30</v>
      </c>
    </row>
    <row r="41" spans="1:6" x14ac:dyDescent="0.25">
      <c r="A41" s="56" t="s">
        <v>51</v>
      </c>
      <c r="B41" s="57"/>
      <c r="C41" s="58"/>
      <c r="D41" s="58">
        <v>1750</v>
      </c>
      <c r="E41" s="57">
        <v>1750</v>
      </c>
      <c r="F41" s="62"/>
    </row>
    <row r="42" spans="1:6" x14ac:dyDescent="0.25">
      <c r="A42" s="12" t="s">
        <v>52</v>
      </c>
      <c r="B42" s="13">
        <v>0</v>
      </c>
      <c r="C42" s="32">
        <v>0</v>
      </c>
      <c r="D42" s="32">
        <v>156</v>
      </c>
      <c r="E42" s="13">
        <f t="shared" si="1"/>
        <v>-156</v>
      </c>
      <c r="F42" s="2" t="s">
        <v>53</v>
      </c>
    </row>
    <row r="43" spans="1:6" x14ac:dyDescent="0.25">
      <c r="A43" s="12" t="s">
        <v>54</v>
      </c>
      <c r="B43" s="13">
        <v>0</v>
      </c>
      <c r="C43" s="32">
        <v>0</v>
      </c>
      <c r="D43" s="32">
        <v>26</v>
      </c>
      <c r="E43" s="13">
        <f t="shared" si="1"/>
        <v>-26</v>
      </c>
      <c r="F43" s="2" t="s">
        <v>55</v>
      </c>
    </row>
    <row r="44" spans="1:6" x14ac:dyDescent="0.25">
      <c r="A44" s="12" t="s">
        <v>56</v>
      </c>
      <c r="B44" s="13">
        <v>0</v>
      </c>
      <c r="C44" s="32">
        <v>0</v>
      </c>
      <c r="D44" s="32">
        <v>660</v>
      </c>
      <c r="E44" s="13">
        <f t="shared" si="1"/>
        <v>-660</v>
      </c>
      <c r="F44" s="2" t="s">
        <v>57</v>
      </c>
    </row>
    <row r="45" spans="1:6" x14ac:dyDescent="0.25">
      <c r="A45" s="12" t="s">
        <v>58</v>
      </c>
      <c r="B45" s="13">
        <v>0</v>
      </c>
      <c r="C45" s="32">
        <v>0</v>
      </c>
      <c r="D45" s="32">
        <v>110</v>
      </c>
      <c r="E45" s="13">
        <f t="shared" si="1"/>
        <v>-110</v>
      </c>
      <c r="F45" s="2" t="s">
        <v>59</v>
      </c>
    </row>
    <row r="46" spans="1:6" x14ac:dyDescent="0.25">
      <c r="A46" s="12" t="s">
        <v>60</v>
      </c>
      <c r="B46" s="13">
        <v>0</v>
      </c>
      <c r="C46" s="32">
        <v>0</v>
      </c>
      <c r="D46" s="32">
        <v>26</v>
      </c>
      <c r="E46" s="13">
        <f t="shared" si="1"/>
        <v>-26</v>
      </c>
      <c r="F46" s="2" t="s">
        <v>61</v>
      </c>
    </row>
    <row r="47" spans="1:6" x14ac:dyDescent="0.25">
      <c r="A47" s="12" t="s">
        <v>62</v>
      </c>
      <c r="B47" s="13">
        <v>0</v>
      </c>
      <c r="C47" s="32">
        <v>0</v>
      </c>
      <c r="D47" s="32">
        <v>13</v>
      </c>
      <c r="E47" s="13">
        <f t="shared" si="1"/>
        <v>-13</v>
      </c>
      <c r="F47" s="2" t="s">
        <v>63</v>
      </c>
    </row>
    <row r="48" spans="1:6" x14ac:dyDescent="0.25">
      <c r="A48" s="12" t="s">
        <v>64</v>
      </c>
      <c r="B48" s="13">
        <v>0</v>
      </c>
      <c r="C48" s="32">
        <v>0</v>
      </c>
      <c r="D48" s="32">
        <v>55</v>
      </c>
      <c r="E48" s="13">
        <f t="shared" si="1"/>
        <v>-55</v>
      </c>
      <c r="F48" s="2" t="s">
        <v>65</v>
      </c>
    </row>
    <row r="49" spans="1:6" x14ac:dyDescent="0.25">
      <c r="A49" s="12" t="s">
        <v>66</v>
      </c>
      <c r="B49" s="13">
        <v>0</v>
      </c>
      <c r="C49" s="32">
        <v>0</v>
      </c>
      <c r="D49" s="32">
        <v>55</v>
      </c>
      <c r="E49" s="13">
        <f t="shared" si="1"/>
        <v>-55</v>
      </c>
      <c r="F49" s="2" t="s">
        <v>65</v>
      </c>
    </row>
    <row r="50" spans="1:6" x14ac:dyDescent="0.25">
      <c r="A50" s="12" t="s">
        <v>67</v>
      </c>
      <c r="B50" s="13">
        <v>0</v>
      </c>
      <c r="C50" s="32">
        <v>0</v>
      </c>
      <c r="D50" s="32">
        <v>200</v>
      </c>
      <c r="E50" s="13">
        <f t="shared" si="1"/>
        <v>-200</v>
      </c>
      <c r="F50" s="2" t="s">
        <v>68</v>
      </c>
    </row>
    <row r="51" spans="1:6" x14ac:dyDescent="0.25">
      <c r="A51" s="12" t="s">
        <v>69</v>
      </c>
      <c r="B51" s="13">
        <v>0</v>
      </c>
      <c r="C51" s="32">
        <v>0</v>
      </c>
      <c r="D51" s="32">
        <v>300</v>
      </c>
      <c r="E51" s="13">
        <f t="shared" si="1"/>
        <v>-300</v>
      </c>
      <c r="F51" s="2" t="s">
        <v>70</v>
      </c>
    </row>
    <row r="52" spans="1:6" x14ac:dyDescent="0.25">
      <c r="A52" s="12" t="s">
        <v>71</v>
      </c>
      <c r="B52" s="13">
        <v>0</v>
      </c>
      <c r="C52" s="32">
        <v>0</v>
      </c>
      <c r="D52" s="32">
        <v>250</v>
      </c>
      <c r="E52" s="13">
        <f t="shared" si="1"/>
        <v>-250</v>
      </c>
      <c r="F52" s="2" t="s">
        <v>72</v>
      </c>
    </row>
    <row r="53" spans="1:6" x14ac:dyDescent="0.25">
      <c r="A53" s="12" t="s">
        <v>73</v>
      </c>
      <c r="B53" s="13">
        <v>0</v>
      </c>
      <c r="C53" s="32">
        <v>0</v>
      </c>
      <c r="D53" s="32">
        <v>600</v>
      </c>
      <c r="E53" s="13">
        <f t="shared" ref="E53" si="3">SUM(C53-D53)</f>
        <v>-600</v>
      </c>
    </row>
    <row r="54" spans="1:6" x14ac:dyDescent="0.25">
      <c r="A54" s="12" t="s">
        <v>74</v>
      </c>
      <c r="B54" s="13"/>
      <c r="C54" s="32"/>
      <c r="D54" s="32">
        <v>53.3</v>
      </c>
      <c r="E54" s="13">
        <v>53.3</v>
      </c>
    </row>
    <row r="55" spans="1:6" x14ac:dyDescent="0.25">
      <c r="A55" s="12" t="s">
        <v>75</v>
      </c>
      <c r="B55" s="13">
        <v>0</v>
      </c>
      <c r="C55" s="32">
        <v>0</v>
      </c>
      <c r="D55" s="32">
        <v>0</v>
      </c>
      <c r="E55" s="13">
        <f t="shared" si="1"/>
        <v>0</v>
      </c>
    </row>
    <row r="56" spans="1:6" x14ac:dyDescent="0.25">
      <c r="A56" s="12" t="s">
        <v>76</v>
      </c>
      <c r="B56" s="13">
        <v>0</v>
      </c>
      <c r="C56" s="32">
        <v>0</v>
      </c>
      <c r="D56" s="32">
        <v>45</v>
      </c>
      <c r="E56" s="13">
        <f t="shared" si="1"/>
        <v>-45</v>
      </c>
      <c r="F56" s="2" t="s">
        <v>129</v>
      </c>
    </row>
    <row r="57" spans="1:6" x14ac:dyDescent="0.25">
      <c r="A57" s="12" t="s">
        <v>77</v>
      </c>
      <c r="B57" s="13">
        <v>0</v>
      </c>
      <c r="C57" s="32">
        <v>0</v>
      </c>
      <c r="D57" s="32">
        <v>75</v>
      </c>
      <c r="E57" s="13">
        <f t="shared" si="1"/>
        <v>-75</v>
      </c>
    </row>
    <row r="58" spans="1:6" ht="45" x14ac:dyDescent="0.25">
      <c r="A58" s="12" t="s">
        <v>78</v>
      </c>
      <c r="B58" s="13">
        <v>0</v>
      </c>
      <c r="C58" s="32">
        <v>0</v>
      </c>
      <c r="D58" s="32">
        <v>1487.4</v>
      </c>
      <c r="E58" s="13">
        <f t="shared" si="1"/>
        <v>-1487.4</v>
      </c>
      <c r="F58" s="2" t="s">
        <v>79</v>
      </c>
    </row>
    <row r="59" spans="1:6" s="18" customFormat="1" x14ac:dyDescent="0.25">
      <c r="A59" s="14" t="s">
        <v>80</v>
      </c>
      <c r="B59" s="34">
        <f>SUM(B29:B58)</f>
        <v>0</v>
      </c>
      <c r="C59" s="34">
        <f>SUM(C29:C58)</f>
        <v>0</v>
      </c>
      <c r="D59" s="34">
        <f>IF(SUM(D29:D58),SUM(D29:D58),"")</f>
        <v>14688.699999999999</v>
      </c>
      <c r="E59" s="15">
        <f t="shared" si="1"/>
        <v>-14688.699999999999</v>
      </c>
      <c r="F59" s="19"/>
    </row>
    <row r="60" spans="1:6" x14ac:dyDescent="0.25">
      <c r="A60" s="14" t="s">
        <v>81</v>
      </c>
      <c r="B60" s="35"/>
      <c r="C60" s="36"/>
      <c r="D60" s="36">
        <f>IF(D8,D59/D8,"")</f>
        <v>0.76740662567199724</v>
      </c>
      <c r="E60" s="36"/>
    </row>
    <row r="61" spans="1:6" x14ac:dyDescent="0.25">
      <c r="A61" s="14"/>
      <c r="B61" s="35"/>
      <c r="C61" s="36"/>
      <c r="D61" s="36"/>
      <c r="E61" s="36"/>
    </row>
    <row r="62" spans="1:6" x14ac:dyDescent="0.25">
      <c r="A62" s="30" t="s">
        <v>82</v>
      </c>
      <c r="B62" s="7"/>
      <c r="C62" s="37"/>
      <c r="D62" s="37"/>
      <c r="E62" s="37"/>
    </row>
    <row r="63" spans="1:6" x14ac:dyDescent="0.25">
      <c r="A63" s="12" t="s">
        <v>83</v>
      </c>
      <c r="B63" s="13">
        <v>0</v>
      </c>
      <c r="C63" s="32">
        <v>0</v>
      </c>
      <c r="D63" s="32">
        <v>100</v>
      </c>
      <c r="E63" s="13">
        <f t="shared" ref="E63:E75" si="4">SUM(C63-D63)</f>
        <v>-100</v>
      </c>
    </row>
    <row r="64" spans="1:6" x14ac:dyDescent="0.25">
      <c r="A64" s="12" t="s">
        <v>84</v>
      </c>
      <c r="B64" s="13">
        <v>0</v>
      </c>
      <c r="C64" s="32">
        <v>0</v>
      </c>
      <c r="D64" s="32">
        <v>250</v>
      </c>
      <c r="E64" s="13">
        <f t="shared" si="4"/>
        <v>-250</v>
      </c>
    </row>
    <row r="65" spans="1:6" x14ac:dyDescent="0.25">
      <c r="A65" s="12" t="s">
        <v>85</v>
      </c>
      <c r="B65" s="13"/>
      <c r="C65" s="32"/>
      <c r="D65" s="32">
        <v>100</v>
      </c>
      <c r="E65" s="13">
        <f t="shared" si="4"/>
        <v>-100</v>
      </c>
    </row>
    <row r="66" spans="1:6" x14ac:dyDescent="0.25">
      <c r="A66" s="12" t="s">
        <v>86</v>
      </c>
      <c r="B66" s="13">
        <v>0</v>
      </c>
      <c r="C66" s="32">
        <v>0</v>
      </c>
      <c r="D66" s="32">
        <v>75</v>
      </c>
      <c r="E66" s="13">
        <f t="shared" si="4"/>
        <v>-75</v>
      </c>
    </row>
    <row r="67" spans="1:6" x14ac:dyDescent="0.25">
      <c r="A67" s="12" t="s">
        <v>87</v>
      </c>
      <c r="B67" s="13">
        <v>0</v>
      </c>
      <c r="C67" s="32">
        <v>0</v>
      </c>
      <c r="D67" s="32">
        <v>100</v>
      </c>
      <c r="E67" s="13">
        <f t="shared" si="4"/>
        <v>-100</v>
      </c>
    </row>
    <row r="68" spans="1:6" x14ac:dyDescent="0.25">
      <c r="A68" s="56" t="s">
        <v>38</v>
      </c>
      <c r="B68" s="57">
        <v>0</v>
      </c>
      <c r="C68" s="58">
        <v>0</v>
      </c>
      <c r="D68" s="58">
        <v>0</v>
      </c>
      <c r="E68" s="57">
        <f t="shared" si="4"/>
        <v>0</v>
      </c>
      <c r="F68" s="62"/>
    </row>
    <row r="69" spans="1:6" x14ac:dyDescent="0.25">
      <c r="A69" s="56" t="s">
        <v>131</v>
      </c>
      <c r="B69" s="57"/>
      <c r="C69" s="58"/>
      <c r="D69" s="58">
        <v>100</v>
      </c>
      <c r="E69" s="57">
        <v>-100</v>
      </c>
      <c r="F69" s="62"/>
    </row>
    <row r="70" spans="1:6" x14ac:dyDescent="0.25">
      <c r="A70" s="12" t="s">
        <v>88</v>
      </c>
      <c r="B70" s="13">
        <v>0</v>
      </c>
      <c r="C70" s="32">
        <v>0</v>
      </c>
      <c r="D70" s="32">
        <v>300</v>
      </c>
      <c r="E70" s="13">
        <f t="shared" si="4"/>
        <v>-300</v>
      </c>
    </row>
    <row r="71" spans="1:6" x14ac:dyDescent="0.25">
      <c r="A71" s="12" t="s">
        <v>89</v>
      </c>
      <c r="B71" s="13">
        <v>0</v>
      </c>
      <c r="C71" s="32">
        <v>0</v>
      </c>
      <c r="D71" s="32">
        <v>100</v>
      </c>
      <c r="E71" s="13">
        <f t="shared" si="4"/>
        <v>-100</v>
      </c>
      <c r="F71"/>
    </row>
    <row r="72" spans="1:6" x14ac:dyDescent="0.25">
      <c r="A72" s="12" t="s">
        <v>90</v>
      </c>
      <c r="B72" s="13">
        <v>0</v>
      </c>
      <c r="C72" s="32">
        <v>0</v>
      </c>
      <c r="D72" s="32">
        <v>500</v>
      </c>
      <c r="E72" s="13">
        <f t="shared" si="4"/>
        <v>-500</v>
      </c>
    </row>
    <row r="73" spans="1:6" x14ac:dyDescent="0.25">
      <c r="A73" s="12" t="s">
        <v>91</v>
      </c>
      <c r="B73" s="13"/>
      <c r="C73" s="32"/>
      <c r="D73" s="32">
        <v>0</v>
      </c>
      <c r="E73" s="13">
        <f t="shared" si="4"/>
        <v>0</v>
      </c>
      <c r="F73" s="2" t="s">
        <v>92</v>
      </c>
    </row>
    <row r="74" spans="1:6" ht="30" x14ac:dyDescent="0.25">
      <c r="A74" s="56" t="s">
        <v>93</v>
      </c>
      <c r="B74" s="57">
        <v>0</v>
      </c>
      <c r="C74" s="58">
        <v>0</v>
      </c>
      <c r="D74" s="58">
        <v>0</v>
      </c>
      <c r="E74" s="13">
        <f t="shared" si="4"/>
        <v>0</v>
      </c>
      <c r="F74" s="2" t="s">
        <v>94</v>
      </c>
    </row>
    <row r="75" spans="1:6" s="18" customFormat="1" x14ac:dyDescent="0.25">
      <c r="A75" s="14" t="s">
        <v>95</v>
      </c>
      <c r="B75" s="34">
        <f>SUM(B63:B74)</f>
        <v>0</v>
      </c>
      <c r="C75" s="34">
        <f>SUM(C63:C74)</f>
        <v>0</v>
      </c>
      <c r="D75" s="34">
        <f>IF(SUM(D63:D74),SUM(D63:D74),"")</f>
        <v>1625</v>
      </c>
      <c r="E75" s="15">
        <f t="shared" si="4"/>
        <v>-1625</v>
      </c>
      <c r="F75" s="19"/>
    </row>
    <row r="76" spans="1:6" x14ac:dyDescent="0.25">
      <c r="A76" s="14" t="s">
        <v>81</v>
      </c>
      <c r="B76" s="35"/>
      <c r="C76" s="36" t="str">
        <f>IF(C8,C75/C8,"")</f>
        <v/>
      </c>
      <c r="D76" s="36">
        <f>IF(D8,D75/D8,"")</f>
        <v>8.4897626523585859E-2</v>
      </c>
      <c r="E76" s="36"/>
    </row>
    <row r="77" spans="1:6" x14ac:dyDescent="0.25">
      <c r="A77" s="14"/>
      <c r="B77" s="35"/>
      <c r="C77" s="36"/>
      <c r="D77" s="36"/>
      <c r="E77" s="36"/>
    </row>
    <row r="78" spans="1:6" x14ac:dyDescent="0.25">
      <c r="A78" s="30" t="s">
        <v>96</v>
      </c>
      <c r="B78" s="7"/>
      <c r="C78" s="37"/>
      <c r="D78" s="37"/>
      <c r="E78" s="37"/>
    </row>
    <row r="79" spans="1:6" x14ac:dyDescent="0.25">
      <c r="A79" s="12" t="s">
        <v>97</v>
      </c>
      <c r="B79" s="13">
        <v>0</v>
      </c>
      <c r="C79" s="32">
        <v>0</v>
      </c>
      <c r="D79" s="32">
        <v>0</v>
      </c>
      <c r="E79" s="13">
        <f t="shared" ref="E79:E87" si="5">SUM(C79-D79)</f>
        <v>0</v>
      </c>
    </row>
    <row r="80" spans="1:6" x14ac:dyDescent="0.25">
      <c r="A80" s="12" t="s">
        <v>98</v>
      </c>
      <c r="B80" s="13">
        <v>0</v>
      </c>
      <c r="C80" s="32">
        <v>0</v>
      </c>
      <c r="D80" s="32">
        <v>100</v>
      </c>
      <c r="E80" s="13">
        <f t="shared" si="5"/>
        <v>-100</v>
      </c>
    </row>
    <row r="81" spans="1:6" x14ac:dyDescent="0.25">
      <c r="A81" s="12" t="s">
        <v>38</v>
      </c>
      <c r="B81" s="13">
        <v>0</v>
      </c>
      <c r="C81" s="32">
        <v>0</v>
      </c>
      <c r="D81" s="32">
        <v>0</v>
      </c>
      <c r="E81" s="13">
        <f t="shared" si="5"/>
        <v>0</v>
      </c>
    </row>
    <row r="82" spans="1:6" ht="30" x14ac:dyDescent="0.25">
      <c r="A82" s="56" t="s">
        <v>99</v>
      </c>
      <c r="B82" s="38">
        <v>0</v>
      </c>
      <c r="C82" s="33">
        <v>0</v>
      </c>
      <c r="D82" s="58">
        <v>150</v>
      </c>
      <c r="E82" s="57">
        <f t="shared" si="5"/>
        <v>-150</v>
      </c>
      <c r="F82" s="62" t="s">
        <v>132</v>
      </c>
    </row>
    <row r="83" spans="1:6" ht="30" x14ac:dyDescent="0.25">
      <c r="A83" s="12" t="s">
        <v>100</v>
      </c>
      <c r="B83" s="13">
        <v>0</v>
      </c>
      <c r="C83" s="32">
        <v>0</v>
      </c>
      <c r="D83" s="32">
        <v>1000</v>
      </c>
      <c r="E83" s="13">
        <f t="shared" si="5"/>
        <v>-1000</v>
      </c>
      <c r="F83" s="2" t="s">
        <v>101</v>
      </c>
    </row>
    <row r="84" spans="1:6" ht="30" x14ac:dyDescent="0.25">
      <c r="A84" s="12" t="s">
        <v>102</v>
      </c>
      <c r="B84" s="13"/>
      <c r="C84" s="32"/>
      <c r="D84" s="32">
        <v>160</v>
      </c>
      <c r="E84" s="13"/>
      <c r="F84" s="2" t="s">
        <v>133</v>
      </c>
    </row>
    <row r="85" spans="1:6" x14ac:dyDescent="0.25">
      <c r="A85" s="12" t="s">
        <v>97</v>
      </c>
      <c r="B85" s="13"/>
      <c r="C85" s="32"/>
      <c r="D85" s="32"/>
      <c r="E85" s="13"/>
    </row>
    <row r="86" spans="1:6" x14ac:dyDescent="0.25">
      <c r="A86" s="12" t="s">
        <v>103</v>
      </c>
      <c r="B86" s="13">
        <v>0</v>
      </c>
      <c r="C86" s="32">
        <v>0</v>
      </c>
      <c r="D86" s="32">
        <v>175</v>
      </c>
      <c r="E86" s="13">
        <f t="shared" si="5"/>
        <v>-175</v>
      </c>
      <c r="F86" s="2" t="s">
        <v>134</v>
      </c>
    </row>
    <row r="87" spans="1:6" s="18" customFormat="1" x14ac:dyDescent="0.25">
      <c r="A87" s="14" t="s">
        <v>104</v>
      </c>
      <c r="B87" s="34">
        <f>SUM(B79:B86)</f>
        <v>0</v>
      </c>
      <c r="C87" s="34">
        <f>SUM(C79:C86)</f>
        <v>0</v>
      </c>
      <c r="D87" s="34">
        <f>IF(SUM(D79:D86),SUM(D79:D86),"")</f>
        <v>1585</v>
      </c>
      <c r="E87" s="15">
        <f t="shared" si="5"/>
        <v>-1585</v>
      </c>
      <c r="F87" s="19"/>
    </row>
    <row r="88" spans="1:6" x14ac:dyDescent="0.25">
      <c r="A88" s="14" t="s">
        <v>81</v>
      </c>
      <c r="B88" s="35"/>
      <c r="C88" s="36" t="str">
        <f>IF(C8,C87/C8,"")</f>
        <v/>
      </c>
      <c r="D88" s="36">
        <f>IF(D8,D87/D8,"")</f>
        <v>8.2807838793774513E-2</v>
      </c>
      <c r="E88" s="36"/>
    </row>
    <row r="89" spans="1:6" x14ac:dyDescent="0.25">
      <c r="A89" s="14"/>
      <c r="B89" s="35"/>
      <c r="C89" s="36"/>
      <c r="D89" s="36"/>
      <c r="E89" s="36"/>
    </row>
    <row r="90" spans="1:6" x14ac:dyDescent="0.25">
      <c r="A90" s="30" t="s">
        <v>105</v>
      </c>
      <c r="B90" s="7"/>
      <c r="C90" s="39"/>
      <c r="D90" s="39"/>
      <c r="E90" s="31"/>
    </row>
    <row r="91" spans="1:6" x14ac:dyDescent="0.25">
      <c r="A91" s="12" t="s">
        <v>106</v>
      </c>
      <c r="B91" s="13">
        <v>0</v>
      </c>
      <c r="C91" s="32">
        <v>0</v>
      </c>
      <c r="D91" s="32">
        <v>75</v>
      </c>
      <c r="E91" s="13">
        <f t="shared" ref="E91:E101" si="6">SUM(C91-D91)</f>
        <v>-75</v>
      </c>
    </row>
    <row r="92" spans="1:6" x14ac:dyDescent="0.25">
      <c r="A92" s="12" t="s">
        <v>107</v>
      </c>
      <c r="B92" s="13">
        <v>0</v>
      </c>
      <c r="C92" s="32">
        <v>0</v>
      </c>
      <c r="D92" s="32">
        <v>100</v>
      </c>
      <c r="E92" s="13">
        <f t="shared" si="6"/>
        <v>-100</v>
      </c>
    </row>
    <row r="93" spans="1:6" x14ac:dyDescent="0.25">
      <c r="A93" s="12" t="s">
        <v>108</v>
      </c>
      <c r="B93" s="13">
        <v>0</v>
      </c>
      <c r="C93" s="32">
        <v>0</v>
      </c>
      <c r="D93" s="32">
        <v>25</v>
      </c>
      <c r="E93" s="13">
        <f t="shared" si="6"/>
        <v>-25</v>
      </c>
    </row>
    <row r="94" spans="1:6" x14ac:dyDescent="0.25">
      <c r="A94" s="12" t="s">
        <v>109</v>
      </c>
      <c r="B94" s="13">
        <v>0</v>
      </c>
      <c r="C94" s="32">
        <v>0</v>
      </c>
      <c r="D94" s="32">
        <v>50</v>
      </c>
      <c r="E94" s="13">
        <f t="shared" si="6"/>
        <v>-50</v>
      </c>
    </row>
    <row r="95" spans="1:6" x14ac:dyDescent="0.25">
      <c r="A95" s="12" t="s">
        <v>110</v>
      </c>
      <c r="B95" s="13">
        <v>0</v>
      </c>
      <c r="C95" s="32">
        <v>0</v>
      </c>
      <c r="D95" s="32">
        <v>75</v>
      </c>
      <c r="E95" s="13">
        <f t="shared" si="6"/>
        <v>-75</v>
      </c>
    </row>
    <row r="96" spans="1:6" x14ac:dyDescent="0.25">
      <c r="A96" s="56" t="s">
        <v>111</v>
      </c>
      <c r="B96" s="38">
        <v>0</v>
      </c>
      <c r="C96" s="33">
        <v>0</v>
      </c>
      <c r="D96" s="58">
        <v>575</v>
      </c>
      <c r="E96" s="57">
        <f t="shared" si="6"/>
        <v>-575</v>
      </c>
      <c r="F96" s="62"/>
    </row>
    <row r="97" spans="1:6" x14ac:dyDescent="0.25">
      <c r="A97" s="12" t="s">
        <v>112</v>
      </c>
      <c r="B97" s="13">
        <v>0</v>
      </c>
      <c r="C97" s="32">
        <v>0</v>
      </c>
      <c r="D97" s="32">
        <v>0</v>
      </c>
      <c r="E97" s="13">
        <f t="shared" si="6"/>
        <v>0</v>
      </c>
    </row>
    <row r="98" spans="1:6" x14ac:dyDescent="0.25">
      <c r="A98" s="12" t="s">
        <v>113</v>
      </c>
      <c r="B98" s="13">
        <v>0</v>
      </c>
      <c r="C98" s="32">
        <v>0</v>
      </c>
      <c r="D98" s="32">
        <v>92</v>
      </c>
      <c r="E98" s="13">
        <f t="shared" si="6"/>
        <v>-92</v>
      </c>
    </row>
    <row r="99" spans="1:6" x14ac:dyDescent="0.25">
      <c r="A99" s="12" t="s">
        <v>114</v>
      </c>
      <c r="B99" s="13">
        <v>0</v>
      </c>
      <c r="C99" s="32">
        <v>0</v>
      </c>
      <c r="D99" s="32">
        <v>150</v>
      </c>
      <c r="E99" s="13">
        <f t="shared" si="6"/>
        <v>-150</v>
      </c>
    </row>
    <row r="100" spans="1:6" x14ac:dyDescent="0.25">
      <c r="A100" s="12" t="s">
        <v>115</v>
      </c>
      <c r="B100" s="13">
        <v>0</v>
      </c>
      <c r="C100" s="32">
        <v>0</v>
      </c>
      <c r="D100" s="32">
        <v>100</v>
      </c>
      <c r="E100" s="13">
        <f t="shared" si="6"/>
        <v>-100</v>
      </c>
    </row>
    <row r="101" spans="1:6" s="18" customFormat="1" x14ac:dyDescent="0.25">
      <c r="A101" s="14" t="s">
        <v>116</v>
      </c>
      <c r="B101" s="34">
        <f>SUM(B91:B100)</f>
        <v>0</v>
      </c>
      <c r="C101" s="34">
        <f>SUM(C91:C100)</f>
        <v>0</v>
      </c>
      <c r="D101" s="34">
        <f>IF(SUM(D91:D100),SUM(D91:D100),"")</f>
        <v>1242</v>
      </c>
      <c r="E101" s="15">
        <f t="shared" si="6"/>
        <v>-1242</v>
      </c>
      <c r="F101" s="19"/>
    </row>
    <row r="102" spans="1:6" x14ac:dyDescent="0.25">
      <c r="A102" s="14" t="s">
        <v>81</v>
      </c>
      <c r="B102" s="35"/>
      <c r="C102" s="40" t="str">
        <f>IF(C8,C101/C8,"")</f>
        <v/>
      </c>
      <c r="D102" s="36">
        <f>IF(D8,D101/D8,"")</f>
        <v>6.4887909010642245E-2</v>
      </c>
      <c r="E102" s="40"/>
    </row>
    <row r="103" spans="1:6" s="18" customFormat="1" x14ac:dyDescent="0.25">
      <c r="A103" s="14" t="s">
        <v>117</v>
      </c>
      <c r="B103" s="15">
        <f>SUM(B59+B75+B87+B101)</f>
        <v>0</v>
      </c>
      <c r="C103" s="15">
        <f>SUM(C59+C75+C87+C101)</f>
        <v>0</v>
      </c>
      <c r="D103" s="15">
        <f>SUM(D59+D75+D87+D101)</f>
        <v>19140.699999999997</v>
      </c>
      <c r="E103" s="15">
        <f>SUM(E59+E75+E87+E101)</f>
        <v>-19140.699999999997</v>
      </c>
      <c r="F103" s="19"/>
    </row>
    <row r="105" spans="1:6" x14ac:dyDescent="0.25">
      <c r="A105" s="41" t="s">
        <v>118</v>
      </c>
      <c r="B105" s="42"/>
      <c r="C105" s="43"/>
    </row>
    <row r="106" spans="1:6" x14ac:dyDescent="0.25">
      <c r="A106" s="44" t="s">
        <v>119</v>
      </c>
      <c r="B106" s="44"/>
      <c r="C106" s="45">
        <f>SUM(F106:K106)</f>
        <v>0</v>
      </c>
    </row>
    <row r="107" spans="1:6" x14ac:dyDescent="0.25">
      <c r="A107" s="44" t="s">
        <v>120</v>
      </c>
      <c r="B107" s="44"/>
      <c r="C107" s="45">
        <f>SUM(F107:K107)</f>
        <v>0</v>
      </c>
    </row>
    <row r="108" spans="1:6" x14ac:dyDescent="0.25">
      <c r="A108" s="44" t="s">
        <v>121</v>
      </c>
      <c r="B108" s="44"/>
      <c r="C108" s="45">
        <f>SUM(F108:K108)</f>
        <v>0</v>
      </c>
    </row>
    <row r="109" spans="1:6" x14ac:dyDescent="0.25">
      <c r="A109" s="44" t="s">
        <v>122</v>
      </c>
      <c r="B109" s="44"/>
      <c r="C109" s="45">
        <f>SUM(F109:K109)</f>
        <v>0</v>
      </c>
    </row>
    <row r="110" spans="1:6" x14ac:dyDescent="0.25">
      <c r="A110" s="46" t="s">
        <v>123</v>
      </c>
      <c r="B110" s="47">
        <f t="shared" ref="B110:C110" si="7">SUM(B106:B109)</f>
        <v>0</v>
      </c>
      <c r="C110" s="47">
        <f t="shared" si="7"/>
        <v>0</v>
      </c>
    </row>
    <row r="111" spans="1:6" x14ac:dyDescent="0.25">
      <c r="A111" s="7"/>
      <c r="B111" s="7"/>
      <c r="C111" s="43"/>
    </row>
    <row r="112" spans="1:6" ht="15.75" thickBot="1" x14ac:dyDescent="0.3">
      <c r="A112" s="48" t="s">
        <v>124</v>
      </c>
      <c r="B112" s="49">
        <f>B25-B103+B110</f>
        <v>0</v>
      </c>
      <c r="C112" s="49">
        <f>C25-C103+C110</f>
        <v>0</v>
      </c>
    </row>
    <row r="113" spans="1:4" x14ac:dyDescent="0.25">
      <c r="A113" s="50"/>
      <c r="B113" s="50"/>
      <c r="C113" s="51"/>
    </row>
    <row r="114" spans="1:4" x14ac:dyDescent="0.25">
      <c r="A114" s="46" t="s">
        <v>125</v>
      </c>
      <c r="B114" s="46"/>
      <c r="C114" s="52"/>
    </row>
    <row r="115" spans="1:4" x14ac:dyDescent="0.25">
      <c r="A115" s="46" t="s">
        <v>126</v>
      </c>
      <c r="B115" s="46"/>
      <c r="C115" s="52">
        <f>SUM(C112:C114)</f>
        <v>0</v>
      </c>
    </row>
    <row r="116" spans="1:4" ht="15.75" x14ac:dyDescent="0.3">
      <c r="A116" s="53"/>
      <c r="B116" s="53"/>
      <c r="C116" s="54"/>
      <c r="D116" s="55"/>
    </row>
    <row r="117" spans="1:4" x14ac:dyDescent="0.25">
      <c r="A117" t="s">
        <v>135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DiGaetano</dc:creator>
  <cp:lastModifiedBy>Michelle DiGaetano</cp:lastModifiedBy>
  <cp:lastPrinted>2021-05-27T21:09:20Z</cp:lastPrinted>
  <dcterms:created xsi:type="dcterms:W3CDTF">2021-05-27T21:08:57Z</dcterms:created>
  <dcterms:modified xsi:type="dcterms:W3CDTF">2021-06-01T12:22:26Z</dcterms:modified>
</cp:coreProperties>
</file>